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10" windowWidth="14550" windowHeight="7725" activeTab="0"/>
  </bookViews>
  <sheets>
    <sheet name="Оглавление" sheetId="1" r:id="rId1"/>
    <sheet name="ф.1.1" sheetId="2" r:id="rId2"/>
    <sheet name="ф.1.2" sheetId="3" r:id="rId3"/>
    <sheet name="ф.1.3" sheetId="4" r:id="rId4"/>
    <sheet name="ф.2.1" sheetId="5" r:id="rId5"/>
    <sheet name="ф.2.2" sheetId="6" r:id="rId6"/>
    <sheet name="ф.2.3" sheetId="7" r:id="rId7"/>
    <sheet name="ф.2.4" sheetId="8" r:id="rId8"/>
    <sheet name="ф.3.1" sheetId="9" r:id="rId9"/>
    <sheet name="ф.3.2" sheetId="10" r:id="rId10"/>
    <sheet name="ф.3.3" sheetId="11" r:id="rId11"/>
    <sheet name="ф.4.1" sheetId="12" r:id="rId12"/>
    <sheet name="ф.4.2" sheetId="13" r:id="rId13"/>
    <sheet name="ф.8.1" sheetId="14" r:id="rId14"/>
    <sheet name="ф.8.3" sheetId="15" r:id="rId15"/>
    <sheet name="Лист1" sheetId="16" r:id="rId16"/>
  </sheets>
  <definedNames/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максимальное значение по гр.4 формы 1.1</t>
        </r>
      </text>
    </comment>
    <comment ref="B7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формула №1 методических указаний приказ от 14 окт 2013г. №718 Минестерства энергетики РФ.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Кол-во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периода.</t>
        </r>
      </text>
    </comment>
  </commentList>
</comments>
</file>

<file path=xl/sharedStrings.xml><?xml version="1.0" encoding="utf-8"?>
<sst xmlns="http://schemas.openxmlformats.org/spreadsheetml/2006/main" count="601" uniqueCount="323">
  <si>
    <t>прямая</t>
  </si>
  <si>
    <t>обратная</t>
  </si>
  <si>
    <t>и качества поставляемых товаров и оказываемых услуг</t>
  </si>
  <si>
    <t>Форма 2.1 - Расчет значения индикатора информативности</t>
  </si>
  <si>
    <t>Значение</t>
  </si>
  <si>
    <t>Ф / П * 100, %</t>
  </si>
  <si>
    <t>Оценочный балл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</si>
  <si>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</si>
  <si>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-</t>
  </si>
  <si>
    <t>в том числе, по критериям:</t>
  </si>
  <si>
    <t>в том числе:</t>
  </si>
  <si>
    <t>а) регламенты оказания услуг и рассмотрения обращений заявителей и потребителей услуг,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</si>
  <si>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</si>
  <si>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</si>
  <si>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</si>
  <si>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</si>
  <si>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</si>
  <si>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</si>
  <si>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</si>
  <si>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</si>
  <si>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</si>
  <si>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Примечание</t>
  </si>
  <si>
    <t>Зависимость</t>
  </si>
  <si>
    <t>фактическое (Ф)</t>
  </si>
  <si>
    <t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</si>
  <si>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</si>
  <si>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2.1. Наличие единого телефонного номера для приема обращений потребителей услуг (наличие - 1, отсутствие - 0)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</si>
  <si>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</si>
  <si>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</si>
  <si>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Форма 2.2 - Расчет значения индикатора исполнительности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</si>
  <si>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</si>
  <si>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</si>
  <si>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(должность)</t>
  </si>
  <si>
    <t>(Ф.И.О.)</t>
  </si>
  <si>
    <t>(подпись)</t>
  </si>
  <si>
    <t>Форма 2.3 - Расчет значения индикатора результативности обратной связи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</si>
  <si>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</si>
  <si>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</si>
  <si>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>3. Оперативность реагирования на обращения потребителей услуг - всего,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</si>
  <si>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</si>
  <si>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</si>
  <si>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
шт. на 1000 потребителей услуг</t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</si>
  <si>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</si>
  <si>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</si>
  <si>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</si>
  <si>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6. Итого по индикатору результативности обратной связи</t>
  </si>
  <si>
    <t>7. Итого по индикатору  информативности</t>
  </si>
  <si>
    <t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</si>
  <si>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</si>
  <si>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</si>
  <si>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</si>
  <si>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</si>
  <si>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</si>
  <si>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3.1. Средняя продолжительность времени принятия мер по результатам обращения потребителя услуг, дней</t>
  </si>
  <si>
    <t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</si>
  <si>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</si>
  <si>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среднеарифметическое п.1.1. и п.1.2.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</si>
  <si>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</si>
  <si>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</si>
  <si>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среднеарифметическое п.2.1., п.2.2. и п.2.3.</t>
  </si>
  <si>
    <t>среднеарифметическое п.6.1. и п.6.2.</t>
  </si>
  <si>
    <t>среднеарифметическое п.1, п.2, п.3, п.4, п.5 и п.6</t>
  </si>
  <si>
    <t>среднеарифметическое п.2.1., п.2.2., п.2.3., п.2.4., п.2.5. и п.2.6.</t>
  </si>
  <si>
    <t>среднеарифметическое п.3.1. и п.3.2.</t>
  </si>
  <si>
    <t>среднеарифметическое п.5.1. и п.5.2.</t>
  </si>
  <si>
    <t>среднеарифметическое п.1, п.2, п.3, п.4, и п.5</t>
  </si>
  <si>
    <t>№</t>
  </si>
  <si>
    <t>Обосновывающие данные для расчета *</t>
  </si>
  <si>
    <t>Количество точек присоединения потребителей услуг к электрической сети электросетевой организации, шт.</t>
  </si>
  <si>
    <t>Продолжительность прекращения, час.</t>
  </si>
  <si>
    <t>Итого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</si>
  <si>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</si>
  <si>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Описание (обоснование)</t>
  </si>
  <si>
    <t>Значение показателя на:</t>
  </si>
  <si>
    <t>Наименование показателя</t>
  </si>
  <si>
    <r>
      <t xml:space="preserve">Мероприятия,
направленные
на улучшение показателя </t>
    </r>
    <r>
      <rPr>
        <vertAlign val="superscript"/>
        <sz val="10"/>
        <rFont val="Times New Roman"/>
        <family val="1"/>
      </rPr>
      <t>2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</si>
  <si>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</si>
  <si>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r>
      <t>2</t>
    </r>
    <r>
      <rPr>
        <sz val="8"/>
        <rFont val="Times New Roman"/>
        <family val="1"/>
      </rPr>
      <t xml:space="preserve"> Информация предоставляется справочно.</t>
    </r>
  </si>
  <si>
    <t>Форма 1.3 - Предложения электросетевой организации по плановым значениям показателей надежности</t>
  </si>
  <si>
    <t>и качества услуг на каждый расчетный период регулирования в пределах долгосрочного периода регулирования *</t>
  </si>
  <si>
    <r>
      <t>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</si>
  <si>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t>(должность)                                                                                             (Ф.И.О.)</t>
  </si>
  <si>
    <t>Максимальное за расчетный период г. число точек присоединения (максимальное значение по гр. 4 формы 1.1)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</si>
  <si>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 (сумма по гр. 3 формы 1.1)</t>
    </r>
  </si>
  <si>
    <t>Форма 2.4 - Предложения территориальных сетевых организаций по плановым значениям</t>
  </si>
  <si>
    <t>параметров (критериев), характеризующих индикаторы качества, на каждый расчетный период</t>
  </si>
  <si>
    <t>регулирования в пределах долгосрочного периода регулирования *</t>
  </si>
  <si>
    <t>Предлагаемые плановые значения параметров (критериев), характеризующих индикаторы качества **</t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</si>
  <si>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</si>
  <si>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</si>
  <si>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</si>
  <si>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</si>
  <si>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</si>
  <si>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</si>
  <si>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</si>
  <si>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2.3.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</si>
  <si>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</si>
  <si>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</si>
  <si>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</si>
  <si>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</si>
  <si>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</si>
  <si>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</si>
  <si>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</si>
  <si>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</si>
  <si>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>5.2. Доля потребителей услуг,получивших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%,</t>
  </si>
  <si>
    <t>4.1.</t>
  </si>
  <si>
    <t>5.1.</t>
  </si>
  <si>
    <t>1.1.</t>
  </si>
  <si>
    <t>2.1.</t>
  </si>
  <si>
    <t>2.2.</t>
  </si>
  <si>
    <t>3.1.</t>
  </si>
  <si>
    <t>3.2.</t>
  </si>
  <si>
    <t>5.</t>
  </si>
  <si>
    <t>5.2.</t>
  </si>
  <si>
    <t>База актов расследования ТН, форма учёта нарушений в сети 6 кВ</t>
  </si>
  <si>
    <t>к методическим указаниям по расчету уровня надежности</t>
  </si>
  <si>
    <t xml:space="preserve">(общероссийской) электрической сетью и </t>
  </si>
  <si>
    <t>территориальных сетевых организаций</t>
  </si>
  <si>
    <t>Форма 1.2  -  Расчет показателя средней продолжительности прекращений передачи электрической энергии</t>
  </si>
  <si>
    <t>Форма 1.1 - Журнал учета текущей информации о прекращении передачи электрической энергии для потребителей</t>
  </si>
  <si>
    <t xml:space="preserve">ООО "Камышинский завод слесарно-монтажного инструмента" </t>
  </si>
  <si>
    <t>Приложение N 2</t>
  </si>
  <si>
    <t>(утв. Приказом №718 Минэнерго РФ от 14 октября 2013г.)</t>
  </si>
  <si>
    <t>Параметр (показатель), характеризующий индикатор</t>
  </si>
  <si>
    <t>1. Соблюдение сроков по процедурам взаимодействия с потребителями услуг (заявителями) - всего,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</si>
  <si>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</si>
  <si>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услуг:</t>
  </si>
  <si>
    <t>1.3. Количество случаев отказа от заключения и случаев расторжения потребителем услуг договоров оказания услуг по передаче электрической энергии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</si>
  <si>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</si>
  <si>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</si>
  <si>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</si>
  <si>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</si>
  <si>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</si>
  <si>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среднеарифметическое п.1, п.2, п.3, п.4</t>
  </si>
  <si>
    <t>*Расчет производится при наличии в территориальной сетевой организации Системы автоинформирования (голосовая, СМС и другим способом).</t>
  </si>
  <si>
    <t>Показатель</t>
  </si>
  <si>
    <t>Значение показателя, годы</t>
  </si>
  <si>
    <t>Форма 3.1 - Отчетные данные для расчета значения показателя качества рассмотрения заявок</t>
  </si>
  <si>
    <t>Число, шт.</t>
  </si>
  <si>
    <t xml:space="preserve">Форма 3.2 - Отчетные данные для расчета значения показателя качества исполнения договоров об </t>
  </si>
  <si>
    <t>Форма 3.3 - Отчетные данные для расчета значения показателя соблюдения</t>
  </si>
  <si>
    <t>антимонопольного законодательства при технологическом присоединении заявителей</t>
  </si>
  <si>
    <t>2.3.</t>
  </si>
  <si>
    <t>* В том числе на основе базы актов расследования технологических нарушений (ТН) за соответствующий месяц.</t>
  </si>
  <si>
    <t>№ мес.</t>
  </si>
  <si>
    <t xml:space="preserve">4.1. Количество обращений потребителей услуг (заявителей) с указанием на неправомерность использования персональных  данных потребителей услуг (заявителей), процентов от общего количества поступивших обращений     </t>
  </si>
  <si>
    <t>5. Итого по индикатору исполнительности</t>
  </si>
  <si>
    <t>1.2. а)</t>
  </si>
  <si>
    <t>1.2. б)</t>
  </si>
  <si>
    <t>1.3.</t>
  </si>
  <si>
    <t>2.4.</t>
  </si>
  <si>
    <t>2.5.</t>
  </si>
  <si>
    <t>2.6.</t>
  </si>
  <si>
    <t>3.2. а)</t>
  </si>
  <si>
    <t>3.2. б)</t>
  </si>
  <si>
    <t>3.2. в)</t>
  </si>
  <si>
    <t>1.</t>
  </si>
  <si>
    <r>
      <t>И</t>
    </r>
    <r>
      <rPr>
        <b/>
        <vertAlign val="subscript"/>
        <sz val="9"/>
        <rFont val="Times New Roman"/>
        <family val="1"/>
      </rPr>
      <t>н</t>
    </r>
    <r>
      <rPr>
        <b/>
        <sz val="9"/>
        <rFont val="Times New Roman"/>
        <family val="1"/>
      </rPr>
      <t xml:space="preserve"> </t>
    </r>
  </si>
  <si>
    <r>
      <t>И</t>
    </r>
    <r>
      <rPr>
        <b/>
        <vertAlign val="subscript"/>
        <sz val="9"/>
        <rFont val="Times New Roman"/>
        <family val="1"/>
      </rPr>
      <t>с</t>
    </r>
    <r>
      <rPr>
        <b/>
        <sz val="9"/>
        <rFont val="Times New Roman"/>
        <family val="1"/>
      </rPr>
      <t xml:space="preserve"> </t>
    </r>
  </si>
  <si>
    <r>
      <t>Р</t>
    </r>
    <r>
      <rPr>
        <b/>
        <vertAlign val="subscript"/>
        <sz val="9"/>
        <rFont val="Times New Roman"/>
        <family val="1"/>
      </rPr>
      <t>с</t>
    </r>
    <r>
      <rPr>
        <b/>
        <sz val="9"/>
        <rFont val="Times New Roman"/>
        <family val="1"/>
      </rPr>
      <t xml:space="preserve"> </t>
    </r>
  </si>
  <si>
    <t>Наименование формы</t>
  </si>
  <si>
    <t xml:space="preserve">Форма 1.2 Расчет фактического показателя средней продолжительности прекращений передачи электрической энергии </t>
  </si>
  <si>
    <t>Форма 1.3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</si>
  <si>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форма 2.4  Предложения территориальных сетевых организаций по плановым значениям параметров (критериев), характеризующих индикаторы качества обслуживания потребителей, на каждый расчетный период регулирования в пределах долгосрочного периода регулирования</t>
  </si>
  <si>
    <t>Форма 1.1 Журнал учета текущей информации о прекращении передачи электрической энергии для потребителей услуг территориальной сетевой организации</t>
  </si>
  <si>
    <t xml:space="preserve">плановое (П) </t>
  </si>
  <si>
    <t>Ф/П*100,  %</t>
  </si>
  <si>
    <t>Оценочный балл *</t>
  </si>
  <si>
    <t xml:space="preserve">* Оценочный бал по пункту 3.2.9. </t>
  </si>
  <si>
    <r>
      <t>Показатель уровня качества осуществляемого технологического присоединения (П</t>
    </r>
    <r>
      <rPr>
        <vertAlign val="subscript"/>
        <sz val="8"/>
        <color indexed="8"/>
        <rFont val="Times New Roman"/>
        <family val="1"/>
      </rPr>
      <t>ТПР</t>
    </r>
    <r>
      <rPr>
        <sz val="10"/>
        <color indexed="8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</si>
  <si>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 организациями (П</t>
    </r>
    <r>
      <rPr>
        <vertAlign val="subscript"/>
        <sz val="10"/>
        <rFont val="Times New Roman"/>
        <family val="1"/>
      </rPr>
      <t>тсо</t>
    </r>
    <r>
      <rPr>
        <sz val="10"/>
        <rFont val="Times New Roman"/>
        <family val="1"/>
      </rPr>
      <t>)</t>
    </r>
  </si>
  <si>
    <r>
      <t>max(1, Nзаяв тпр - N</t>
    </r>
    <r>
      <rPr>
        <vertAlign val="superscript"/>
        <sz val="9.5"/>
        <rFont val="Times New Roman"/>
        <family val="1"/>
      </rPr>
      <t>нс</t>
    </r>
    <r>
      <rPr>
        <sz val="9.5"/>
        <rFont val="Times New Roman"/>
        <family val="1"/>
      </rPr>
      <t xml:space="preserve"> заяв тпр)</t>
    </r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</si>
  <si>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шт., Nзаяв тпр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</si>
  <si>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, N</t>
    </r>
    <r>
      <rPr>
        <vertAlign val="superscript"/>
        <sz val="9.5"/>
        <rFont val="Times New Roman"/>
        <family val="1"/>
      </rPr>
      <t xml:space="preserve"> нс</t>
    </r>
    <r>
      <rPr>
        <sz val="9.5"/>
        <rFont val="Times New Roman"/>
        <family val="1"/>
      </rPr>
      <t xml:space="preserve"> заяв тпр</t>
    </r>
  </si>
  <si>
    <t>Показатель качества рассмотрения заявок на технологическое присоединение к сети, П заяв тпр</t>
  </si>
  <si>
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шт., N сд дпр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</si>
  <si>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шт., N</t>
    </r>
    <r>
      <rPr>
        <vertAlign val="superscript"/>
        <sz val="9.5"/>
        <rFont val="Times New Roman"/>
        <family val="1"/>
      </rPr>
      <t>нс</t>
    </r>
    <r>
      <rPr>
        <sz val="9.5"/>
        <rFont val="Times New Roman"/>
        <family val="1"/>
      </rPr>
      <t xml:space="preserve"> сд тпр </t>
    </r>
  </si>
  <si>
    <t>Показатель качества исполнения договоров об осуществлении технологического присоединения заявителей к сети, П нс тпр</t>
  </si>
  <si>
    <r>
      <t>max (1, N сд тпр - N</t>
    </r>
    <r>
      <rPr>
        <vertAlign val="superscript"/>
        <sz val="9"/>
        <rFont val="Times New Roman"/>
        <family val="1"/>
      </rPr>
      <t xml:space="preserve"> нс</t>
    </r>
    <r>
      <rPr>
        <sz val="9"/>
        <rFont val="Times New Roman"/>
        <family val="1"/>
      </rPr>
      <t xml:space="preserve"> сд тпр)</t>
    </r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</si>
  <si>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шт., N н тпр</t>
  </si>
  <si>
    <t>Показатель соблюдения антимонопольного законодательства при технологическом присоединении заявителей к электрическим сетям сетевой организации, П нпа тпр</t>
  </si>
  <si>
    <t>max(1, Nочз тпр - Nн тпр)</t>
  </si>
  <si>
    <t>Общее число заявок на технологическое присоединение к сети, поданных заявителями в соответствующий расчетный период, шт, N очз тпр</t>
  </si>
  <si>
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</si>
  <si>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14%</t>
  </si>
  <si>
    <t>фактическое (Ф</t>
  </si>
  <si>
    <t>плановое (П)</t>
  </si>
  <si>
    <r>
      <t xml:space="preserve">Предлагаемое плановое значение показателя уровня качества обслуживания потребителей услуг территориальными сетевыми организациями П </t>
    </r>
    <r>
      <rPr>
        <b/>
        <vertAlign val="subscript"/>
        <sz val="9"/>
        <rFont val="Times New Roman"/>
        <family val="1"/>
      </rPr>
      <t xml:space="preserve">ТСО </t>
    </r>
    <r>
      <rPr>
        <b/>
        <sz val="9"/>
        <rFont val="Times New Roman"/>
        <family val="1"/>
      </rPr>
      <t>(по формуле 3.1)</t>
    </r>
  </si>
  <si>
    <t>Содержание</t>
  </si>
  <si>
    <t xml:space="preserve">Форма 4.1 - Показатели уровня надежности и уровня качества оказываемых 
услуг электросетевой организации </t>
  </si>
  <si>
    <t>№ формулы
методических указаний</t>
  </si>
  <si>
    <t>2014г</t>
  </si>
  <si>
    <t>2015г</t>
  </si>
  <si>
    <t>2016г</t>
  </si>
  <si>
    <t>2017г</t>
  </si>
  <si>
    <t>2018г</t>
  </si>
  <si>
    <r>
      <t>Показатель средней продолжительности прекращений передачи электрической энергии   (П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)</t>
    </r>
  </si>
  <si>
    <t>1</t>
  </si>
  <si>
    <r>
      <t>Показатель уровня качества осуществляемого технологического присоединения, П</t>
    </r>
    <r>
      <rPr>
        <vertAlign val="subscript"/>
        <sz val="10"/>
        <rFont val="Times New Roman"/>
        <family val="1"/>
      </rPr>
      <t>тпр</t>
    </r>
  </si>
  <si>
    <t>2.1</t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</si>
  <si>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0"/>
        <rFont val="Times New Roman"/>
        <family val="1"/>
      </rPr>
      <t>тсо</t>
    </r>
  </si>
  <si>
    <t>3.1</t>
  </si>
  <si>
    <r>
      <t>Плановое значение показателя П</t>
    </r>
    <r>
      <rPr>
        <vertAlign val="subscript"/>
        <sz val="10"/>
        <rFont val="Times New Roman"/>
        <family val="1"/>
      </rPr>
      <t>п</t>
    </r>
    <r>
      <rPr>
        <sz val="10"/>
        <rFont val="Times New Roman"/>
        <family val="1"/>
      </rPr>
      <t>, П</t>
    </r>
    <r>
      <rPr>
        <vertAlign val="subscript"/>
        <sz val="10"/>
        <rFont val="Times New Roman"/>
        <family val="1"/>
      </rPr>
      <t>п</t>
    </r>
    <r>
      <rPr>
        <vertAlign val="superscript"/>
        <sz val="10"/>
        <rFont val="Times New Roman"/>
        <family val="1"/>
      </rPr>
      <t>пл</t>
    </r>
  </si>
  <si>
    <t>4</t>
  </si>
  <si>
    <r>
      <t>Плановое значение показателя П</t>
    </r>
    <r>
      <rPr>
        <vertAlign val="superscript"/>
        <sz val="10"/>
        <rFont val="Times New Roman"/>
        <family val="1"/>
      </rPr>
      <t>пл</t>
    </r>
    <r>
      <rPr>
        <vertAlign val="subscript"/>
        <sz val="10"/>
        <rFont val="Times New Roman"/>
        <family val="1"/>
      </rPr>
      <t>тпртпр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</si>
  <si>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0"/>
        <rFont val="Times New Roman"/>
        <family val="1"/>
      </rPr>
      <t>тсотсо</t>
    </r>
    <r>
      <rPr>
        <sz val="10"/>
        <rFont val="Times New Roman"/>
        <family val="1"/>
      </rPr>
      <t>, П</t>
    </r>
    <r>
      <rPr>
        <vertAlign val="superscript"/>
        <sz val="10"/>
        <rFont val="Times New Roman"/>
        <family val="1"/>
      </rPr>
      <t>пл</t>
    </r>
  </si>
  <si>
    <r>
      <t>Оценка достижения показателя уровня надежности оказываемых услуг, К</t>
    </r>
    <r>
      <rPr>
        <vertAlign val="subscript"/>
        <sz val="10"/>
        <rFont val="Times New Roman"/>
        <family val="1"/>
      </rPr>
      <t>над</t>
    </r>
  </si>
  <si>
    <t>пп. 5.1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</si>
  <si>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0"/>
        <rFont val="Times New Roman"/>
        <family val="1"/>
      </rPr>
      <t>кач</t>
    </r>
    <r>
      <rPr>
        <sz val="10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</si>
  <si>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качества оказываемых услуг, К</t>
    </r>
    <r>
      <rPr>
        <vertAlign val="subscript"/>
        <sz val="10"/>
        <rFont val="Times New Roman"/>
        <family val="1"/>
      </rPr>
      <t>кач1</t>
    </r>
    <r>
      <rPr>
        <sz val="10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</si>
  <si>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0"/>
        <rFont val="Times New Roman"/>
        <family val="1"/>
      </rPr>
      <t>кач2</t>
    </r>
    <r>
      <rPr>
        <sz val="10"/>
        <rFont val="Times New Roman"/>
        <family val="1"/>
      </rPr>
      <t xml:space="preserve"> (для территориальной сетевой организации)</t>
    </r>
  </si>
  <si>
    <t>Форма 4.2 - Расчет обобщенного показателя уровня надежности и качества оказываемых услуг</t>
  </si>
  <si>
    <t>2014 г</t>
  </si>
  <si>
    <t>2015 г</t>
  </si>
  <si>
    <t>2016 г</t>
  </si>
  <si>
    <t>2017 г</t>
  </si>
  <si>
    <t>2018 г</t>
  </si>
  <si>
    <r>
      <t>1.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Коэффициент значимости показателя уровня надежности оказываемых услуг, альфа</t>
    </r>
  </si>
  <si>
    <t>Для ТСО:
альфа = 0,65</t>
  </si>
  <si>
    <r>
      <t>2.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Коэффициент значимости показателя уровня надежности оказываемых услуг, бета</t>
    </r>
  </si>
  <si>
    <r>
      <t>3.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Коэффициент значимости показателя уровня надежности оказываемых услуг, бета1</t>
    </r>
  </si>
  <si>
    <t>Для ТСО:               бета1 = 0,25</t>
  </si>
  <si>
    <t>Для ТСО:              бета1 = 0,25</t>
  </si>
  <si>
    <t>Для ТСО:             бета1 = 0,25</t>
  </si>
  <si>
    <r>
      <t>4.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Коэффициент значимости показателя уровня надежности оказываемых услуг, бета2</t>
    </r>
  </si>
  <si>
    <t>Для ТСО:            бета2 = 0,1</t>
  </si>
  <si>
    <t>Для ТСО:           бета2 = 0,1</t>
  </si>
  <si>
    <r>
      <t>5.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0"/>
        <rFont val="Times New Roman"/>
        <family val="1"/>
      </rPr>
      <t>над</t>
    </r>
  </si>
  <si>
    <t>пп. 5.1</t>
  </si>
  <si>
    <r>
      <t>6.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кач</t>
    </r>
  </si>
  <si>
    <t>Для организации  по управлению единой национальной (общероссийской) электрической сетью</t>
  </si>
  <si>
    <t>Для организации по управлению единой национальной (общероссийской) электрической сетью</t>
  </si>
  <si>
    <t>Для организации         по управлению единой национальной (общероссийской) электрической сетью</t>
  </si>
  <si>
    <r>
      <t>7.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кач1</t>
    </r>
  </si>
  <si>
    <r>
      <t>8.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0"/>
        <rFont val="Times New Roman"/>
        <family val="1"/>
      </rPr>
      <t>кач2</t>
    </r>
  </si>
  <si>
    <r>
      <t>9.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0"/>
        <rFont val="Times New Roman"/>
        <family val="1"/>
      </rPr>
      <t>об</t>
    </r>
  </si>
  <si>
    <t>Главный энергетик</t>
  </si>
  <si>
    <t>Должность</t>
  </si>
  <si>
    <t>Ф.И.О.</t>
  </si>
  <si>
    <t>подпись</t>
  </si>
  <si>
    <t>Форма 8.1 - Журнал учета данных первичной информации по всем прекращениям передачи электрической энергии, произошедшим на объектах электросетевых организаций за 2014г.</t>
  </si>
  <si>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</si>
  <si>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</si>
  <si>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</si>
  <si>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</si>
  <si>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</si>
  <si>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</si>
  <si>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</si>
  <si>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</si>
  <si>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</si>
  <si>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</si>
  <si>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</si>
  <si>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</si>
  <si>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</si>
  <si>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</si>
  <si>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</si>
  <si>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</si>
  <si>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</si>
  <si>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</si>
  <si>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</si>
  <si>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</si>
  <si>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</si>
  <si>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</si>
  <si>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</si>
  <si>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</si>
  <si>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</si>
  <si>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</si>
  <si>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</si>
  <si>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</si>
  <si>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</si>
  <si>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</si>
  <si>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</si>
  <si>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t xml:space="preserve"> -</t>
  </si>
  <si>
    <t xml:space="preserve">   -</t>
  </si>
  <si>
    <t xml:space="preserve">  -</t>
  </si>
  <si>
    <t>Подпись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</si>
  <si>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</si>
  <si>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</si>
  <si>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</si>
  <si>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</si>
  <si>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</si>
  <si>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</si>
  <si>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 - 2014г</t>
  </si>
  <si>
    <t>Наименование электросетевой организации</t>
  </si>
  <si>
    <t>№
п/п</t>
  </si>
  <si>
    <t>Наименование составляющей показателя</t>
  </si>
  <si>
    <t>Метод определения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</si>
  <si>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</si>
  <si>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В соответствии с заключенными договорами 
по передаче электроэнергии</t>
  </si>
  <si>
    <t>1.1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</si>
  <si>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</si>
  <si>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2</t>
  </si>
  <si>
    <t>Максимальное за расчетный период регулирования число точек поставки электросетевой организации, шт.</t>
  </si>
  <si>
    <t>3</t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</si>
  <si>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</si>
  <si>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32 и столбцу 28 
Формы 8.1, деленная на значение пункта 1 
Формы 8.3
((∑ столбец 32 * столбец 28) / пункт 1 Формы 8.3)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</si>
  <si>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</si>
  <si>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28 Формы 8.1 и деленная на значение пункта 1 Формы 8.3
(∑ столбец 28 Формы 8.1 / пункт 1 Формы 8.3)</t>
  </si>
  <si>
    <t>услуг электросетевой организации за 2014 год</t>
  </si>
  <si>
    <t>главный энергетик</t>
  </si>
  <si>
    <t>Сусликов В.В.</t>
  </si>
  <si>
    <t>ООО "Камышинский завод слесарно-монтажного инструмента"</t>
  </si>
  <si>
    <t>Материально-техническое обеспечение выполнения ремонтов оборудования, методы ранней диагностики.</t>
  </si>
  <si>
    <t>Повышение качества надежности эл.снабжения</t>
  </si>
  <si>
    <t xml:space="preserve">1. Осуществление постоянного мониторинга действующего законодательства, внесение соответствующих изменений в организационно-распорядительные и нормативные документы.                                                     2.Совершенствование информативности, обеспечение результативности работы.                            </t>
  </si>
  <si>
    <t>Повышение качества услуг оказываемых ТСО</t>
  </si>
  <si>
    <t>фактическое (Ф) 2014</t>
  </si>
  <si>
    <t>плановое (П) 2015</t>
  </si>
  <si>
    <t xml:space="preserve">  на технологическое присоединение к сети в период 2014 года</t>
  </si>
  <si>
    <t xml:space="preserve"> осуществлении технологического присоединения заявителей к сети в период 2014 года</t>
  </si>
  <si>
    <t>к электрическим сетям сетевой организации, в период 2014 года</t>
  </si>
  <si>
    <t>Показатель уровня качества осуществляемого технологического присоединения к сети за 2014 год, П тпр</t>
  </si>
  <si>
    <t>Главный энергетик                         Сусликов В.В.  ________________________</t>
  </si>
  <si>
    <t>Форма 2.1 Расчет значения индикатора информативности за 2014 год</t>
  </si>
  <si>
    <t xml:space="preserve">Расчет надежности и качества услуг ТСО ООО "Камышинский завод слесарно-монтажного инструмента" по факту за 2014г., ожидаемому на 2015 и плану </t>
  </si>
  <si>
    <t>Форма 2.2 Расчет значения индикатора исполнительности за 2014 год</t>
  </si>
  <si>
    <t>форма 2.3 Расчет значения индикатора результативности обратной связи за 2014 год</t>
  </si>
  <si>
    <t>Форма 3.1 - Отчетные данные для расчета значения показателя качества рассмотрения заявок на технологическое присоединение к сети за базовый период 2014 год</t>
  </si>
  <si>
    <t>Форма 3.2 - Отчетные данные для расчета значения показателя качества исполнения договоров об осуществлении технологического присоединения заявителей к сети в период 2014 года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</si>
  <si>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2014 года</t>
  </si>
  <si>
    <t>Форма 4.1 - Показатели уровня надежности и уровня качества оказываемых 
услуг электросетевой организации на каждый расчетный период регулирования в пределах долгосрочного периода регулирования</t>
  </si>
  <si>
    <t>Форма 4.2 - Расчет обобщенного показателя уровня надежности и качества оказываемых услуг на каждый расчетный период регулирования в пределах долгосрочного периода регулирования</t>
  </si>
  <si>
    <t>до 2018 года, согласно приказа Минэнерго №718 от 14.10.2013г.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</si>
</sst>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"/>
    <numFmt numFmtId="187" formatCode="_-* #,##0.000_р_._-;\-* #,##0.000_р_._-;_-* &quot;-&quot;??_р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0000000"/>
    <numFmt numFmtId="194" formatCode="0.000000000"/>
  </numFmts>
  <fonts count="66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color indexed="9"/>
      <name val="Times New Roman"/>
      <family val="1"/>
    </font>
    <font>
      <sz val="11"/>
      <color indexed="58"/>
      <name val="Times New Roman"/>
      <family val="1"/>
    </font>
    <font>
      <b/>
      <sz val="10"/>
      <color indexed="5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.5"/>
      <name val="Times New Roman"/>
      <family val="1"/>
    </font>
    <font>
      <b/>
      <sz val="9"/>
      <name val="Arial"/>
      <family val="2"/>
    </font>
    <font>
      <sz val="10"/>
      <name val="Courier New"/>
      <family val="3"/>
    </font>
    <font>
      <b/>
      <vertAlign val="subscript"/>
      <sz val="9"/>
      <name val="Times New Roman"/>
      <family val="1"/>
    </font>
    <font>
      <b/>
      <sz val="9"/>
      <color indexed="58"/>
      <name val="Times New Roman"/>
      <family val="1"/>
    </font>
    <font>
      <sz val="9"/>
      <color indexed="58"/>
      <name val="Times New Roman"/>
      <family val="1"/>
    </font>
    <font>
      <sz val="10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vertAlign val="superscript"/>
      <sz val="9.5"/>
      <name val="Times New Roman"/>
      <family val="1"/>
    </font>
    <font>
      <vertAlign val="superscript"/>
      <sz val="9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62"/>
      <name val="Times New Roman"/>
      <family val="1"/>
    </font>
    <font>
      <sz val="10"/>
      <color indexed="62"/>
      <name val="Times New Roman"/>
      <family val="1"/>
    </font>
    <font>
      <sz val="13.5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indexed="49"/>
      <name val="Times New Roman"/>
      <family val="1"/>
    </font>
    <font>
      <b/>
      <sz val="9"/>
      <color indexed="4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36" fillId="3" borderId="1" applyNumberFormat="0" applyAlignment="0" applyProtection="0"/>
    <xf numFmtId="0" fontId="37" fillId="9" borderId="2" applyNumberFormat="0" applyAlignment="0" applyProtection="0"/>
    <xf numFmtId="0" fontId="38" fillId="9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4" borderId="7" applyNumberFormat="0" applyAlignment="0" applyProtection="0"/>
    <xf numFmtId="0" fontId="45" fillId="0" borderId="0" applyNumberFormat="0" applyFill="0" applyBorder="0" applyAlignment="0" applyProtection="0"/>
    <xf numFmtId="0" fontId="46" fillId="10" borderId="0" applyNumberFormat="0" applyBorder="0" applyAlignment="0" applyProtection="0"/>
    <xf numFmtId="0" fontId="32" fillId="0" borderId="0">
      <alignment/>
      <protection/>
    </xf>
    <xf numFmtId="0" fontId="47" fillId="0" borderId="0" applyNumberFormat="0" applyFill="0" applyBorder="0" applyAlignment="0" applyProtection="0"/>
    <xf numFmtId="0" fontId="48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7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 vertical="top"/>
    </xf>
    <xf numFmtId="0" fontId="6" fillId="0" borderId="10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11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justify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10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wrapText="1"/>
    </xf>
    <xf numFmtId="186" fontId="1" fillId="0" borderId="10" xfId="0" applyNumberFormat="1" applyFont="1" applyBorder="1" applyAlignment="1">
      <alignment horizontal="center"/>
    </xf>
    <xf numFmtId="0" fontId="17" fillId="0" borderId="13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181" fontId="19" fillId="0" borderId="10" xfId="0" applyNumberFormat="1" applyFont="1" applyBorder="1" applyAlignment="1">
      <alignment horizontal="center" vertical="center"/>
    </xf>
    <xf numFmtId="186" fontId="19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3" fillId="0" borderId="0" xfId="0" applyFont="1" applyFill="1" applyAlignment="1">
      <alignment horizontal="left" vertical="center" wrapText="1"/>
    </xf>
    <xf numFmtId="0" fontId="10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2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4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186" fontId="0" fillId="0" borderId="10" xfId="0" applyNumberFormat="1" applyBorder="1" applyAlignment="1">
      <alignment horizontal="center" vertical="center"/>
    </xf>
    <xf numFmtId="186" fontId="1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86" fontId="26" fillId="0" borderId="10" xfId="0" applyNumberFormat="1" applyFont="1" applyBorder="1" applyAlignment="1">
      <alignment/>
    </xf>
    <xf numFmtId="188" fontId="27" fillId="0" borderId="10" xfId="0" applyNumberFormat="1" applyFont="1" applyBorder="1" applyAlignment="1">
      <alignment/>
    </xf>
    <xf numFmtId="186" fontId="27" fillId="0" borderId="10" xfId="0" applyNumberFormat="1" applyFont="1" applyBorder="1" applyAlignment="1">
      <alignment/>
    </xf>
    <xf numFmtId="1" fontId="27" fillId="0" borderId="10" xfId="0" applyNumberFormat="1" applyFont="1" applyBorder="1" applyAlignment="1">
      <alignment/>
    </xf>
    <xf numFmtId="0" fontId="6" fillId="0" borderId="15" xfId="0" applyFont="1" applyBorder="1" applyAlignment="1">
      <alignment vertical="center" wrapText="1"/>
    </xf>
    <xf numFmtId="0" fontId="27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1" fontId="6" fillId="0" borderId="0" xfId="0" applyNumberFormat="1" applyFont="1" applyAlignment="1">
      <alignment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88" fontId="27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vertical="center" wrapText="1"/>
    </xf>
    <xf numFmtId="181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5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59" fillId="0" borderId="10" xfId="0" applyFont="1" applyFill="1" applyBorder="1" applyAlignment="1">
      <alignment horizontal="center"/>
    </xf>
    <xf numFmtId="186" fontId="60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7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vertical="center" wrapText="1"/>
    </xf>
    <xf numFmtId="0" fontId="3" fillId="0" borderId="2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wrapText="1"/>
    </xf>
    <xf numFmtId="0" fontId="3" fillId="0" borderId="14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17" fillId="0" borderId="12" xfId="0" applyNumberFormat="1" applyFont="1" applyBorder="1" applyAlignment="1">
      <alignment horizontal="left" wrapText="1"/>
    </xf>
    <xf numFmtId="0" fontId="6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1" fillId="0" borderId="12" xfId="0" applyNumberFormat="1" applyFont="1" applyBorder="1" applyAlignment="1">
      <alignment horizontal="justify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12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6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63" fillId="0" borderId="0" xfId="0" applyFont="1" applyBorder="1" applyAlignment="1">
      <alignment horizontal="justify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14" fontId="6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4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textRotation="90" wrapText="1"/>
    </xf>
    <xf numFmtId="0" fontId="6" fillId="6" borderId="18" xfId="0" applyFont="1" applyFill="1" applyBorder="1" applyAlignment="1">
      <alignment horizontal="center" textRotation="90" wrapText="1"/>
    </xf>
    <xf numFmtId="0" fontId="6" fillId="6" borderId="13" xfId="0" applyFont="1" applyFill="1" applyBorder="1" applyAlignment="1">
      <alignment horizontal="center" textRotation="90" wrapText="1"/>
    </xf>
    <xf numFmtId="0" fontId="6" fillId="6" borderId="19" xfId="0" applyFont="1" applyFill="1" applyBorder="1" applyAlignment="1">
      <alignment horizontal="center" textRotation="90" wrapText="1"/>
    </xf>
    <xf numFmtId="0" fontId="6" fillId="6" borderId="24" xfId="0" applyFont="1" applyFill="1" applyBorder="1" applyAlignment="1">
      <alignment horizontal="center" textRotation="90" wrapText="1"/>
    </xf>
    <xf numFmtId="0" fontId="6" fillId="6" borderId="0" xfId="0" applyFont="1" applyFill="1" applyBorder="1" applyAlignment="1">
      <alignment horizontal="center" textRotation="90" wrapText="1"/>
    </xf>
    <xf numFmtId="0" fontId="6" fillId="6" borderId="25" xfId="0" applyFont="1" applyFill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18" borderId="18" xfId="0" applyFont="1" applyFill="1" applyBorder="1" applyAlignment="1">
      <alignment horizontal="center" textRotation="90" wrapText="1"/>
    </xf>
    <xf numFmtId="0" fontId="6" fillId="18" borderId="13" xfId="0" applyFont="1" applyFill="1" applyBorder="1" applyAlignment="1">
      <alignment horizontal="center" textRotation="90" wrapText="1"/>
    </xf>
    <xf numFmtId="0" fontId="6" fillId="18" borderId="19" xfId="0" applyFont="1" applyFill="1" applyBorder="1" applyAlignment="1">
      <alignment horizontal="center" textRotation="90" wrapText="1"/>
    </xf>
    <xf numFmtId="0" fontId="6" fillId="18" borderId="24" xfId="0" applyFont="1" applyFill="1" applyBorder="1" applyAlignment="1">
      <alignment horizontal="center" textRotation="90" wrapText="1"/>
    </xf>
    <xf numFmtId="0" fontId="6" fillId="18" borderId="0" xfId="0" applyFont="1" applyFill="1" applyBorder="1" applyAlignment="1">
      <alignment horizontal="center" textRotation="90" wrapText="1"/>
    </xf>
    <xf numFmtId="0" fontId="6" fillId="18" borderId="25" xfId="0" applyFont="1" applyFill="1" applyBorder="1" applyAlignment="1">
      <alignment horizontal="center" textRotation="90" wrapText="1"/>
    </xf>
    <xf numFmtId="0" fontId="6" fillId="17" borderId="18" xfId="0" applyFont="1" applyFill="1" applyBorder="1" applyAlignment="1">
      <alignment horizontal="center" textRotation="90" wrapText="1"/>
    </xf>
    <xf numFmtId="0" fontId="6" fillId="17" borderId="13" xfId="0" applyFont="1" applyFill="1" applyBorder="1" applyAlignment="1">
      <alignment horizontal="center" textRotation="90" wrapText="1"/>
    </xf>
    <xf numFmtId="0" fontId="6" fillId="17" borderId="19" xfId="0" applyFont="1" applyFill="1" applyBorder="1" applyAlignment="1">
      <alignment horizontal="center" textRotation="90" wrapText="1"/>
    </xf>
    <xf numFmtId="0" fontId="6" fillId="17" borderId="24" xfId="0" applyFont="1" applyFill="1" applyBorder="1" applyAlignment="1">
      <alignment horizontal="center" textRotation="90" wrapText="1"/>
    </xf>
    <xf numFmtId="0" fontId="6" fillId="17" borderId="0" xfId="0" applyFont="1" applyFill="1" applyBorder="1" applyAlignment="1">
      <alignment horizontal="center" textRotation="90" wrapText="1"/>
    </xf>
    <xf numFmtId="0" fontId="6" fillId="17" borderId="25" xfId="0" applyFont="1" applyFill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19" borderId="18" xfId="0" applyFont="1" applyFill="1" applyBorder="1" applyAlignment="1">
      <alignment horizontal="center" textRotation="90" wrapText="1"/>
    </xf>
    <xf numFmtId="0" fontId="6" fillId="19" borderId="13" xfId="0" applyFont="1" applyFill="1" applyBorder="1" applyAlignment="1">
      <alignment horizontal="center" textRotation="90" wrapText="1"/>
    </xf>
    <xf numFmtId="0" fontId="6" fillId="19" borderId="19" xfId="0" applyFont="1" applyFill="1" applyBorder="1" applyAlignment="1">
      <alignment horizontal="center" textRotation="90" wrapText="1"/>
    </xf>
    <xf numFmtId="0" fontId="6" fillId="19" borderId="24" xfId="0" applyFont="1" applyFill="1" applyBorder="1" applyAlignment="1">
      <alignment horizontal="center" textRotation="90" wrapText="1"/>
    </xf>
    <xf numFmtId="0" fontId="6" fillId="19" borderId="0" xfId="0" applyFont="1" applyFill="1" applyBorder="1" applyAlignment="1">
      <alignment horizontal="center" textRotation="90" wrapText="1"/>
    </xf>
    <xf numFmtId="0" fontId="6" fillId="19" borderId="25" xfId="0" applyFont="1" applyFill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61" fillId="0" borderId="0" xfId="0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vertical="top"/>
    </xf>
    <xf numFmtId="0" fontId="64" fillId="0" borderId="11" xfId="0" applyFont="1" applyBorder="1" applyAlignment="1">
      <alignment horizontal="center" vertical="top"/>
    </xf>
    <xf numFmtId="0" fontId="64" fillId="0" borderId="23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61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6</xdr:row>
      <xdr:rowOff>161925</xdr:rowOff>
    </xdr:from>
    <xdr:to>
      <xdr:col>0</xdr:col>
      <xdr:colOff>1762125</xdr:colOff>
      <xdr:row>6</xdr:row>
      <xdr:rowOff>161925</xdr:rowOff>
    </xdr:to>
    <xdr:pic>
      <xdr:nvPicPr>
        <xdr:cNvPr id="1" name="Рисунок 49" descr="http://www.consultant.ru/document/cons_obj_LAW_157706_159/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15252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4.140625" style="0" customWidth="1"/>
    <col min="2" max="2" width="145.421875" style="0" customWidth="1"/>
  </cols>
  <sheetData>
    <row r="2" spans="1:2" ht="12.75">
      <c r="A2" s="176" t="s">
        <v>314</v>
      </c>
      <c r="B2" s="176"/>
    </row>
    <row r="3" spans="1:2" ht="12.75">
      <c r="A3" s="176" t="s">
        <v>322</v>
      </c>
      <c r="B3" s="176"/>
    </row>
    <row r="5" ht="12.75">
      <c r="A5" s="45" t="s">
        <v>188</v>
      </c>
    </row>
    <row r="7" spans="1:2" ht="12.75">
      <c r="A7" s="172" t="s">
        <v>66</v>
      </c>
      <c r="B7" s="172" t="s">
        <v>160</v>
      </c>
    </row>
    <row r="8" spans="1:2" ht="12.75">
      <c r="A8" s="59">
        <v>1</v>
      </c>
      <c r="B8" s="106" t="s">
        <v>164</v>
      </c>
    </row>
    <row r="9" spans="1:2" ht="12.75">
      <c r="A9" s="59">
        <v>2</v>
      </c>
      <c r="B9" s="105" t="s">
        <v>161</v>
      </c>
    </row>
    <row r="10" spans="1:2" ht="25.5">
      <c r="A10" s="59">
        <v>3</v>
      </c>
      <c r="B10" s="105" t="s">
        <v>162</v>
      </c>
    </row>
    <row r="11" spans="1:2" ht="12.75">
      <c r="A11" s="59">
        <v>4</v>
      </c>
      <c r="B11" s="105" t="s">
        <v>313</v>
      </c>
    </row>
    <row r="12" spans="1:2" ht="12.75">
      <c r="A12" s="59">
        <v>5</v>
      </c>
      <c r="B12" s="105" t="s">
        <v>315</v>
      </c>
    </row>
    <row r="13" spans="1:2" ht="12.75">
      <c r="A13" s="59">
        <v>6</v>
      </c>
      <c r="B13" s="105" t="s">
        <v>316</v>
      </c>
    </row>
    <row r="14" spans="1:2" ht="25.5">
      <c r="A14" s="59">
        <v>7</v>
      </c>
      <c r="B14" s="105" t="s">
        <v>163</v>
      </c>
    </row>
    <row r="15" spans="1:2" ht="12.75">
      <c r="A15" s="173">
        <v>8</v>
      </c>
      <c r="B15" s="117" t="s">
        <v>317</v>
      </c>
    </row>
    <row r="16" spans="1:2" ht="25.5">
      <c r="A16" s="59">
        <v>9</v>
      </c>
      <c r="B16" s="118" t="s">
        <v>318</v>
      </c>
    </row>
    <row r="17" spans="1:2" ht="25.5">
      <c r="A17" s="59">
        <v>10</v>
      </c>
      <c r="B17" s="118" t="s">
        <v>319</v>
      </c>
    </row>
    <row r="18" spans="1:2" ht="28.5" customHeight="1">
      <c r="A18" s="59">
        <v>11</v>
      </c>
      <c r="B18" s="171" t="s">
        <v>320</v>
      </c>
    </row>
    <row r="19" spans="1:2" ht="25.5">
      <c r="A19" s="59">
        <v>12</v>
      </c>
      <c r="B19" s="171" t="s">
        <v>321</v>
      </c>
    </row>
    <row r="20" spans="1:2" ht="30.75" customHeight="1">
      <c r="A20" s="59">
        <v>13</v>
      </c>
      <c r="B20" s="171" t="s">
        <v>240</v>
      </c>
    </row>
    <row r="21" spans="1:2" ht="41.25" customHeight="1">
      <c r="A21" s="59">
        <v>14</v>
      </c>
      <c r="B21" s="171" t="s">
        <v>282</v>
      </c>
    </row>
  </sheetData>
  <sheetProtection/>
  <mergeCells count="2"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7:D15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90.57421875" style="67" customWidth="1"/>
    <col min="2" max="2" width="44.8515625" style="67" customWidth="1"/>
    <col min="3" max="16384" width="9.140625" style="67" customWidth="1"/>
  </cols>
  <sheetData>
    <row r="7" s="77" customFormat="1" ht="12">
      <c r="A7" s="76" t="s">
        <v>139</v>
      </c>
    </row>
    <row r="8" s="77" customFormat="1" ht="15.75" customHeight="1">
      <c r="A8" s="76" t="s">
        <v>309</v>
      </c>
    </row>
    <row r="9" ht="12">
      <c r="A9" s="77"/>
    </row>
    <row r="10" spans="1:2" ht="12.75">
      <c r="A10" s="79" t="s">
        <v>135</v>
      </c>
      <c r="B10" s="79" t="s">
        <v>138</v>
      </c>
    </row>
    <row r="11" spans="1:2" ht="12.75">
      <c r="A11" s="79">
        <v>1</v>
      </c>
      <c r="B11" s="79">
        <v>2</v>
      </c>
    </row>
    <row r="12" spans="1:4" s="84" customFormat="1" ht="51" customHeight="1">
      <c r="A12" s="85" t="s">
        <v>175</v>
      </c>
      <c r="B12" s="79">
        <v>0</v>
      </c>
      <c r="D12" s="84">
        <v>1</v>
      </c>
    </row>
    <row r="13" spans="1:4" ht="65.25" customHeight="1">
      <c r="A13" s="82" t="s">
        <v>176</v>
      </c>
      <c r="B13" s="79">
        <v>0</v>
      </c>
      <c r="D13" s="67">
        <v>0</v>
      </c>
    </row>
    <row r="14" spans="1:2" ht="37.5" customHeight="1">
      <c r="A14" s="78" t="s">
        <v>177</v>
      </c>
      <c r="B14" s="128">
        <f>B12/B15</f>
        <v>0</v>
      </c>
    </row>
    <row r="15" spans="1:2" ht="13.5">
      <c r="A15" s="89" t="s">
        <v>178</v>
      </c>
      <c r="B15" s="88">
        <f>MAX(1,B12-B13)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E1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0.57421875" style="67" customWidth="1"/>
    <col min="2" max="2" width="16.00390625" style="67" customWidth="1"/>
    <col min="3" max="16384" width="9.140625" style="67" customWidth="1"/>
  </cols>
  <sheetData>
    <row r="2" s="77" customFormat="1" ht="12">
      <c r="A2" s="76" t="s">
        <v>140</v>
      </c>
    </row>
    <row r="3" s="77" customFormat="1" ht="15.75" customHeight="1">
      <c r="A3" s="86" t="s">
        <v>141</v>
      </c>
    </row>
    <row r="4" ht="12">
      <c r="A4" s="76" t="s">
        <v>310</v>
      </c>
    </row>
    <row r="5" ht="13.5">
      <c r="A5" s="75"/>
    </row>
    <row r="6" spans="1:2" ht="12.75">
      <c r="A6" s="87" t="s">
        <v>135</v>
      </c>
      <c r="B6" s="79" t="s">
        <v>4</v>
      </c>
    </row>
    <row r="7" spans="1:2" ht="12.75">
      <c r="A7" s="79">
        <v>1</v>
      </c>
      <c r="B7" s="79">
        <v>2</v>
      </c>
    </row>
    <row r="8" spans="1:2" s="84" customFormat="1" ht="50.25" customHeight="1">
      <c r="A8" s="81" t="s">
        <v>179</v>
      </c>
      <c r="B8" s="110">
        <v>0</v>
      </c>
    </row>
    <row r="9" spans="1:2" ht="38.25" customHeight="1">
      <c r="A9" s="81" t="s">
        <v>182</v>
      </c>
      <c r="B9" s="110">
        <v>0</v>
      </c>
    </row>
    <row r="10" spans="1:5" ht="32.25" customHeight="1">
      <c r="A10" s="81" t="s">
        <v>180</v>
      </c>
      <c r="B10" s="110">
        <f>B9/B11</f>
        <v>0</v>
      </c>
      <c r="D10" s="109"/>
      <c r="E10" s="109"/>
    </row>
    <row r="11" spans="1:2" ht="12">
      <c r="A11" s="89" t="s">
        <v>181</v>
      </c>
      <c r="B11" s="111">
        <f>MAX(1,B9-B8)</f>
        <v>1</v>
      </c>
    </row>
    <row r="12" ht="12">
      <c r="B12" s="109"/>
    </row>
    <row r="13" spans="1:2" ht="12">
      <c r="A13" s="108" t="s">
        <v>311</v>
      </c>
      <c r="B13" s="129">
        <f>0.4*'ф.3.1'!B10+0.4*'ф.3.2'!B14+0.2*'ф.3.3'!B10</f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5"/>
  </sheetPr>
  <dimension ref="A1:CZ21"/>
  <sheetViews>
    <sheetView workbookViewId="0" topLeftCell="A2">
      <selection activeCell="DR13" sqref="DR13"/>
    </sheetView>
  </sheetViews>
  <sheetFormatPr defaultColWidth="0.85546875" defaultRowHeight="12.75"/>
  <cols>
    <col min="1" max="39" width="0.85546875" style="141" customWidth="1"/>
    <col min="40" max="40" width="4.00390625" style="141" customWidth="1"/>
    <col min="41" max="55" width="0.85546875" style="141" customWidth="1"/>
    <col min="56" max="56" width="0.5625" style="141" customWidth="1"/>
    <col min="57" max="60" width="0.85546875" style="141" hidden="1" customWidth="1"/>
    <col min="61" max="61" width="0.2890625" style="141" hidden="1" customWidth="1"/>
    <col min="62" max="67" width="0.85546875" style="141" hidden="1" customWidth="1"/>
    <col min="68" max="68" width="0.42578125" style="141" hidden="1" customWidth="1"/>
    <col min="69" max="70" width="0.85546875" style="141" hidden="1" customWidth="1"/>
    <col min="71" max="81" width="0.85546875" style="141" customWidth="1"/>
    <col min="82" max="82" width="0.42578125" style="141" customWidth="1"/>
    <col min="83" max="83" width="0.85546875" style="141" hidden="1" customWidth="1"/>
    <col min="84" max="84" width="0.2890625" style="141" hidden="1" customWidth="1"/>
    <col min="85" max="88" width="0.85546875" style="141" hidden="1" customWidth="1"/>
    <col min="89" max="89" width="0.13671875" style="141" hidden="1" customWidth="1"/>
    <col min="90" max="100" width="0.85546875" style="141" hidden="1" customWidth="1"/>
    <col min="101" max="101" width="10.57421875" style="141" customWidth="1"/>
    <col min="102" max="102" width="10.140625" style="141" customWidth="1"/>
    <col min="103" max="103" width="8.421875" style="141" customWidth="1"/>
    <col min="104" max="104" width="9.140625" style="141" customWidth="1"/>
    <col min="105" max="16384" width="0.85546875" style="141" customWidth="1"/>
  </cols>
  <sheetData>
    <row r="1" s="133" customFormat="1" ht="15.75" hidden="1">
      <c r="CV1" s="134"/>
    </row>
    <row r="2" s="133" customFormat="1" ht="15.75"/>
    <row r="3" spans="1:104" s="133" customFormat="1" ht="35.25" customHeight="1">
      <c r="A3" s="208" t="s">
        <v>189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9"/>
      <c r="CX3" s="209"/>
      <c r="CY3" s="209"/>
      <c r="CZ3" s="209"/>
    </row>
    <row r="4" spans="1:100" s="133" customFormat="1" ht="12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</row>
    <row r="5" spans="1:104" s="133" customFormat="1" ht="24" customHeight="1">
      <c r="A5" s="221" t="s">
        <v>301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/>
      <c r="CQ5" s="221"/>
      <c r="CR5" s="221"/>
      <c r="CS5" s="221"/>
      <c r="CT5" s="221"/>
      <c r="CU5" s="221"/>
      <c r="CV5" s="221"/>
      <c r="CW5" s="221"/>
      <c r="CX5" s="221"/>
      <c r="CY5" s="221"/>
      <c r="CZ5" s="221"/>
    </row>
    <row r="6" s="133" customFormat="1" ht="15.75"/>
    <row r="7" spans="1:104" s="135" customFormat="1" ht="19.5" customHeight="1">
      <c r="A7" s="210" t="s">
        <v>135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2"/>
      <c r="AO7" s="210" t="s">
        <v>190</v>
      </c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2"/>
      <c r="BS7" s="216" t="s">
        <v>4</v>
      </c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8"/>
      <c r="CX7" s="218"/>
      <c r="CY7" s="218"/>
      <c r="CZ7" s="219"/>
    </row>
    <row r="8" spans="1:104" s="135" customFormat="1" ht="25.5" customHeight="1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5"/>
      <c r="AO8" s="213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5"/>
      <c r="BS8" s="170" t="s">
        <v>191</v>
      </c>
      <c r="BT8" s="220"/>
      <c r="BU8" s="220"/>
      <c r="BV8" s="220"/>
      <c r="BW8" s="220"/>
      <c r="BX8" s="220"/>
      <c r="BY8" s="220"/>
      <c r="BZ8" s="220"/>
      <c r="CA8" s="220"/>
      <c r="CB8" s="220"/>
      <c r="CC8" s="220"/>
      <c r="CD8" s="220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36" t="s">
        <v>192</v>
      </c>
      <c r="CX8" s="136" t="s">
        <v>193</v>
      </c>
      <c r="CY8" s="136" t="s">
        <v>194</v>
      </c>
      <c r="CZ8" s="136" t="s">
        <v>195</v>
      </c>
    </row>
    <row r="9" spans="1:104" s="139" customFormat="1" ht="45.75" customHeight="1">
      <c r="A9" s="137"/>
      <c r="B9" s="205" t="s">
        <v>196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6"/>
      <c r="AO9" s="207" t="s">
        <v>197</v>
      </c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3"/>
      <c r="BS9" s="204">
        <v>0</v>
      </c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136">
        <v>0</v>
      </c>
      <c r="CX9" s="136">
        <v>0</v>
      </c>
      <c r="CY9" s="136">
        <v>0</v>
      </c>
      <c r="CZ9" s="136">
        <v>0</v>
      </c>
    </row>
    <row r="10" spans="1:104" s="139" customFormat="1" ht="45.75" customHeight="1">
      <c r="A10" s="140"/>
      <c r="B10" s="205" t="s">
        <v>198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6"/>
      <c r="AO10" s="207" t="s">
        <v>199</v>
      </c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3"/>
      <c r="BS10" s="204">
        <v>0</v>
      </c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136">
        <v>0</v>
      </c>
      <c r="CX10" s="136">
        <v>0</v>
      </c>
      <c r="CY10" s="136">
        <v>0</v>
      </c>
      <c r="CZ10" s="136">
        <v>0</v>
      </c>
    </row>
    <row r="11" spans="1:104" s="139" customFormat="1" ht="45" customHeight="1">
      <c r="A11" s="140"/>
      <c r="B11" s="205" t="s">
        <v>200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6"/>
      <c r="AO11" s="207" t="s">
        <v>201</v>
      </c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3"/>
      <c r="BS11" s="204">
        <f>(0.1*'ф.2.4'!B9)+(0.7*'ф.2.4'!B24)+(0.2*'ф.2.4'!B33)</f>
        <v>1.1600000000000001</v>
      </c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136">
        <v>1.16</v>
      </c>
      <c r="CX11" s="136">
        <v>1.16</v>
      </c>
      <c r="CY11" s="136">
        <v>1.16</v>
      </c>
      <c r="CZ11" s="136">
        <v>1.16</v>
      </c>
    </row>
    <row r="12" spans="1:104" s="139" customFormat="1" ht="34.5" customHeight="1">
      <c r="A12" s="140"/>
      <c r="B12" s="205" t="s">
        <v>202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6"/>
      <c r="AO12" s="207" t="s">
        <v>203</v>
      </c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3"/>
      <c r="BS12" s="204">
        <v>0</v>
      </c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136">
        <v>0</v>
      </c>
      <c r="CX12" s="136">
        <v>0</v>
      </c>
      <c r="CY12" s="136">
        <v>0</v>
      </c>
      <c r="CZ12" s="136">
        <v>0</v>
      </c>
    </row>
    <row r="13" spans="1:104" s="139" customFormat="1" ht="34.5" customHeight="1">
      <c r="A13" s="140"/>
      <c r="B13" s="205" t="s">
        <v>204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6"/>
      <c r="AO13" s="207" t="s">
        <v>203</v>
      </c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202"/>
      <c r="BK13" s="202"/>
      <c r="BL13" s="202"/>
      <c r="BM13" s="202"/>
      <c r="BN13" s="202"/>
      <c r="BO13" s="202"/>
      <c r="BP13" s="202"/>
      <c r="BQ13" s="202"/>
      <c r="BR13" s="203"/>
      <c r="BS13" s="204">
        <v>0</v>
      </c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136">
        <v>0</v>
      </c>
      <c r="CX13" s="136">
        <v>0</v>
      </c>
      <c r="CY13" s="136">
        <v>0</v>
      </c>
      <c r="CZ13" s="136">
        <v>0</v>
      </c>
    </row>
    <row r="14" spans="1:104" s="139" customFormat="1" ht="34.5" customHeight="1">
      <c r="A14" s="140"/>
      <c r="B14" s="205" t="s">
        <v>205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6"/>
      <c r="AO14" s="207" t="s">
        <v>203</v>
      </c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  <c r="BK14" s="202"/>
      <c r="BL14" s="202"/>
      <c r="BM14" s="202"/>
      <c r="BN14" s="202"/>
      <c r="BO14" s="202"/>
      <c r="BP14" s="202"/>
      <c r="BQ14" s="202"/>
      <c r="BR14" s="203"/>
      <c r="BS14" s="204">
        <v>1.16</v>
      </c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136">
        <v>1.16</v>
      </c>
      <c r="CX14" s="136">
        <v>1.16</v>
      </c>
      <c r="CY14" s="136">
        <v>1.16</v>
      </c>
      <c r="CZ14" s="136">
        <v>1.16</v>
      </c>
    </row>
    <row r="15" spans="1:104" s="139" customFormat="1" ht="48.75" customHeight="1">
      <c r="A15" s="140"/>
      <c r="B15" s="200" t="s">
        <v>206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138"/>
      <c r="AO15" s="201" t="s">
        <v>207</v>
      </c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3"/>
      <c r="BS15" s="204">
        <v>1</v>
      </c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136">
        <v>1</v>
      </c>
      <c r="CX15" s="136">
        <v>1</v>
      </c>
      <c r="CY15" s="136">
        <v>1</v>
      </c>
      <c r="CZ15" s="136">
        <v>1</v>
      </c>
    </row>
    <row r="16" spans="1:104" s="139" customFormat="1" ht="75.75" customHeight="1">
      <c r="A16" s="140"/>
      <c r="B16" s="200" t="s">
        <v>208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138"/>
      <c r="AO16" s="201" t="s">
        <v>207</v>
      </c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3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136"/>
      <c r="CX16" s="136"/>
      <c r="CY16" s="136"/>
      <c r="CZ16" s="136"/>
    </row>
    <row r="17" spans="1:104" s="139" customFormat="1" ht="55.5" customHeight="1">
      <c r="A17" s="140"/>
      <c r="B17" s="200" t="s">
        <v>209</v>
      </c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138"/>
      <c r="AO17" s="201" t="s">
        <v>207</v>
      </c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3"/>
      <c r="BS17" s="204">
        <v>1</v>
      </c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136">
        <v>1</v>
      </c>
      <c r="CX17" s="136">
        <v>1</v>
      </c>
      <c r="CY17" s="136">
        <v>1</v>
      </c>
      <c r="CZ17" s="136">
        <v>1</v>
      </c>
    </row>
    <row r="18" spans="1:104" s="139" customFormat="1" ht="54" customHeight="1">
      <c r="A18" s="140"/>
      <c r="B18" s="200" t="s">
        <v>210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138"/>
      <c r="AO18" s="201" t="s">
        <v>207</v>
      </c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3"/>
      <c r="BS18" s="204">
        <v>0</v>
      </c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136">
        <v>0</v>
      </c>
      <c r="CX18" s="136">
        <v>0</v>
      </c>
      <c r="CY18" s="136">
        <v>0</v>
      </c>
      <c r="CZ18" s="136">
        <v>0</v>
      </c>
    </row>
    <row r="21" spans="1:100" ht="15">
      <c r="A21" s="199" t="s">
        <v>312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</row>
  </sheetData>
  <mergeCells count="37">
    <mergeCell ref="A3:CZ3"/>
    <mergeCell ref="A7:AN8"/>
    <mergeCell ref="AO7:BR8"/>
    <mergeCell ref="BS7:CZ7"/>
    <mergeCell ref="BS8:CD8"/>
    <mergeCell ref="A5:CZ5"/>
    <mergeCell ref="B9:AN9"/>
    <mergeCell ref="AO9:BR9"/>
    <mergeCell ref="BS9:CV9"/>
    <mergeCell ref="B10:AN10"/>
    <mergeCell ref="AO10:BR10"/>
    <mergeCell ref="BS10:CV10"/>
    <mergeCell ref="B11:AN11"/>
    <mergeCell ref="AO11:BR11"/>
    <mergeCell ref="BS11:CV11"/>
    <mergeCell ref="B12:AN12"/>
    <mergeCell ref="AO12:BR12"/>
    <mergeCell ref="BS12:CV12"/>
    <mergeCell ref="B13:AN13"/>
    <mergeCell ref="AO13:BR13"/>
    <mergeCell ref="BS13:CV13"/>
    <mergeCell ref="B14:AN14"/>
    <mergeCell ref="AO14:BR14"/>
    <mergeCell ref="BS14:CV14"/>
    <mergeCell ref="B15:AM15"/>
    <mergeCell ref="AO15:BR15"/>
    <mergeCell ref="BS15:CV15"/>
    <mergeCell ref="B16:AM16"/>
    <mergeCell ref="AO16:BR16"/>
    <mergeCell ref="BS16:CV16"/>
    <mergeCell ref="A21:CV21"/>
    <mergeCell ref="B17:AM17"/>
    <mergeCell ref="AO17:BR17"/>
    <mergeCell ref="BS17:CV17"/>
    <mergeCell ref="B18:AM18"/>
    <mergeCell ref="AO18:BR18"/>
    <mergeCell ref="BS18:CV1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5"/>
  </sheetPr>
  <dimension ref="A1:BO19"/>
  <sheetViews>
    <sheetView workbookViewId="0" topLeftCell="A1">
      <selection activeCell="A1" sqref="A1:BO1"/>
    </sheetView>
  </sheetViews>
  <sheetFormatPr defaultColWidth="0.85546875" defaultRowHeight="12.75"/>
  <cols>
    <col min="1" max="36" width="0.85546875" style="141" customWidth="1"/>
    <col min="37" max="37" width="0.71875" style="141" customWidth="1"/>
    <col min="38" max="39" width="0.85546875" style="141" hidden="1" customWidth="1"/>
    <col min="40" max="53" width="0.85546875" style="141" customWidth="1"/>
    <col min="54" max="54" width="0.85546875" style="141" hidden="1" customWidth="1"/>
    <col min="55" max="55" width="0.13671875" style="141" hidden="1" customWidth="1"/>
    <col min="56" max="56" width="0.42578125" style="141" hidden="1" customWidth="1"/>
    <col min="57" max="61" width="0.85546875" style="141" hidden="1" customWidth="1"/>
    <col min="62" max="62" width="0.85546875" style="141" customWidth="1"/>
    <col min="63" max="63" width="15.140625" style="141" customWidth="1"/>
    <col min="64" max="64" width="14.8515625" style="141" customWidth="1"/>
    <col min="65" max="65" width="15.00390625" style="141" customWidth="1"/>
    <col min="66" max="66" width="14.7109375" style="141" customWidth="1"/>
    <col min="67" max="67" width="15.28125" style="141" customWidth="1"/>
    <col min="68" max="16384" width="0.85546875" style="141" customWidth="1"/>
  </cols>
  <sheetData>
    <row r="1" spans="1:67" s="133" customFormat="1" ht="27.75" customHeight="1">
      <c r="A1" s="235" t="s">
        <v>211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6"/>
      <c r="BL1" s="236"/>
      <c r="BM1" s="236"/>
      <c r="BN1" s="236"/>
      <c r="BO1" s="236"/>
    </row>
    <row r="2" spans="1:64" s="133" customFormat="1" ht="21" customHeight="1">
      <c r="A2" s="237" t="s">
        <v>301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8"/>
      <c r="BL2" s="238"/>
    </row>
    <row r="3" s="133" customFormat="1" ht="8.25" customHeight="1"/>
    <row r="4" spans="1:67" s="139" customFormat="1" ht="26.25" customHeight="1">
      <c r="A4" s="210" t="s">
        <v>135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2"/>
      <c r="AO4" s="210" t="s">
        <v>190</v>
      </c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2"/>
      <c r="BK4" s="242" t="s">
        <v>4</v>
      </c>
      <c r="BL4" s="242"/>
      <c r="BM4" s="242"/>
      <c r="BN4" s="242"/>
      <c r="BO4" s="242"/>
    </row>
    <row r="5" spans="1:67" s="139" customFormat="1" ht="14.25" customHeight="1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1"/>
      <c r="AO5" s="239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1"/>
      <c r="BK5" s="142" t="s">
        <v>212</v>
      </c>
      <c r="BL5" s="142" t="s">
        <v>213</v>
      </c>
      <c r="BM5" s="142" t="s">
        <v>214</v>
      </c>
      <c r="BN5" s="142" t="s">
        <v>215</v>
      </c>
      <c r="BO5" s="142" t="s">
        <v>216</v>
      </c>
    </row>
    <row r="6" spans="1:67" s="139" customFormat="1" ht="12" customHeight="1">
      <c r="A6" s="216">
        <v>1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4"/>
      <c r="AO6" s="216">
        <v>2</v>
      </c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B6" s="233"/>
      <c r="BC6" s="233"/>
      <c r="BD6" s="233"/>
      <c r="BE6" s="233"/>
      <c r="BF6" s="233"/>
      <c r="BG6" s="233"/>
      <c r="BH6" s="233"/>
      <c r="BI6" s="233"/>
      <c r="BJ6" s="234"/>
      <c r="BK6" s="136">
        <v>5</v>
      </c>
      <c r="BL6" s="136">
        <v>6</v>
      </c>
      <c r="BM6" s="136">
        <v>7</v>
      </c>
      <c r="BN6" s="136">
        <v>8</v>
      </c>
      <c r="BO6" s="136">
        <v>9</v>
      </c>
    </row>
    <row r="7" spans="1:67" s="135" customFormat="1" ht="48.75" customHeight="1">
      <c r="A7" s="143"/>
      <c r="B7" s="226" t="s">
        <v>217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144"/>
      <c r="AO7" s="230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2"/>
      <c r="BK7" s="1" t="s">
        <v>218</v>
      </c>
      <c r="BL7" s="1" t="s">
        <v>218</v>
      </c>
      <c r="BM7" s="1" t="s">
        <v>218</v>
      </c>
      <c r="BN7" s="1" t="s">
        <v>218</v>
      </c>
      <c r="BO7" s="1" t="s">
        <v>218</v>
      </c>
    </row>
    <row r="8" spans="1:67" s="135" customFormat="1" ht="45" customHeight="1">
      <c r="A8" s="145"/>
      <c r="B8" s="226" t="s">
        <v>219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144"/>
      <c r="AO8" s="230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2"/>
      <c r="BK8" s="146"/>
      <c r="BL8" s="146"/>
      <c r="BM8" s="146"/>
      <c r="BN8" s="146"/>
      <c r="BO8" s="146"/>
    </row>
    <row r="9" spans="1:67" s="135" customFormat="1" ht="48" customHeight="1">
      <c r="A9" s="145"/>
      <c r="B9" s="226" t="s">
        <v>220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144"/>
      <c r="AO9" s="230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2"/>
      <c r="BK9" s="1" t="s">
        <v>221</v>
      </c>
      <c r="BL9" s="1" t="s">
        <v>222</v>
      </c>
      <c r="BM9" s="1" t="s">
        <v>221</v>
      </c>
      <c r="BN9" s="1" t="s">
        <v>222</v>
      </c>
      <c r="BO9" s="1" t="s">
        <v>223</v>
      </c>
    </row>
    <row r="10" spans="1:67" s="135" customFormat="1" ht="46.5" customHeight="1">
      <c r="A10" s="145"/>
      <c r="B10" s="226" t="s">
        <v>224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144"/>
      <c r="AO10" s="230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2"/>
      <c r="BK10" s="1" t="s">
        <v>225</v>
      </c>
      <c r="BL10" s="1" t="s">
        <v>226</v>
      </c>
      <c r="BM10" s="1" t="s">
        <v>226</v>
      </c>
      <c r="BN10" s="1" t="s">
        <v>225</v>
      </c>
      <c r="BO10" s="1" t="s">
        <v>226</v>
      </c>
    </row>
    <row r="11" spans="1:67" s="135" customFormat="1" ht="48.75" customHeight="1">
      <c r="A11" s="145"/>
      <c r="B11" s="226" t="s">
        <v>227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144"/>
      <c r="AO11" s="207" t="s">
        <v>228</v>
      </c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3"/>
      <c r="BK11" s="136">
        <v>1</v>
      </c>
      <c r="BL11" s="136">
        <v>1</v>
      </c>
      <c r="BM11" s="136">
        <v>1</v>
      </c>
      <c r="BN11" s="136">
        <v>1</v>
      </c>
      <c r="BO11" s="136">
        <v>1</v>
      </c>
    </row>
    <row r="12" spans="1:67" s="135" customFormat="1" ht="88.5" customHeight="1">
      <c r="A12" s="147"/>
      <c r="B12" s="226" t="s">
        <v>229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148"/>
      <c r="AO12" s="227" t="s">
        <v>228</v>
      </c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9"/>
      <c r="BK12" s="81" t="s">
        <v>230</v>
      </c>
      <c r="BL12" s="81" t="s">
        <v>231</v>
      </c>
      <c r="BM12" s="81" t="s">
        <v>231</v>
      </c>
      <c r="BN12" s="81" t="s">
        <v>231</v>
      </c>
      <c r="BO12" s="81" t="s">
        <v>232</v>
      </c>
    </row>
    <row r="13" spans="1:67" s="135" customFormat="1" ht="44.25" customHeight="1">
      <c r="A13" s="147"/>
      <c r="B13" s="226" t="s">
        <v>233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148"/>
      <c r="AO13" s="227" t="s">
        <v>228</v>
      </c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9"/>
      <c r="BK13" s="136">
        <v>1</v>
      </c>
      <c r="BL13" s="136">
        <v>1</v>
      </c>
      <c r="BM13" s="136">
        <v>1</v>
      </c>
      <c r="BN13" s="136">
        <v>1</v>
      </c>
      <c r="BO13" s="136">
        <v>1</v>
      </c>
    </row>
    <row r="14" spans="1:67" s="135" customFormat="1" ht="43.5" customHeight="1">
      <c r="A14" s="147"/>
      <c r="B14" s="226" t="s">
        <v>234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148"/>
      <c r="AO14" s="227" t="s">
        <v>228</v>
      </c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9"/>
      <c r="BK14" s="136">
        <v>0</v>
      </c>
      <c r="BL14" s="136">
        <v>0</v>
      </c>
      <c r="BM14" s="136">
        <v>0</v>
      </c>
      <c r="BN14" s="136">
        <v>0</v>
      </c>
      <c r="BO14" s="136">
        <v>0</v>
      </c>
    </row>
    <row r="15" spans="1:67" s="135" customFormat="1" ht="42.75" customHeight="1">
      <c r="A15" s="145"/>
      <c r="B15" s="226" t="s">
        <v>235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144"/>
      <c r="AO15" s="207" t="s">
        <v>228</v>
      </c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3"/>
      <c r="BK15" s="136">
        <v>1</v>
      </c>
      <c r="BL15" s="136">
        <v>1</v>
      </c>
      <c r="BM15" s="136">
        <v>1</v>
      </c>
      <c r="BN15" s="136">
        <v>1</v>
      </c>
      <c r="BO15" s="136">
        <v>1</v>
      </c>
    </row>
    <row r="16" ht="12" customHeight="1"/>
    <row r="17" spans="1:65" s="133" customFormat="1" ht="33" customHeight="1">
      <c r="A17" s="222" t="s">
        <v>236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3" t="s">
        <v>300</v>
      </c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4"/>
      <c r="BL17" s="224"/>
      <c r="BM17" s="224"/>
    </row>
    <row r="18" spans="1:64" s="149" customFormat="1" ht="13.5" customHeight="1">
      <c r="A18" s="225" t="s">
        <v>237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 t="s">
        <v>238</v>
      </c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L18" s="149" t="s">
        <v>239</v>
      </c>
    </row>
    <row r="19" spans="1:27" ht="3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</row>
  </sheetData>
  <mergeCells count="29">
    <mergeCell ref="A1:BO1"/>
    <mergeCell ref="A2:BL2"/>
    <mergeCell ref="A4:AN5"/>
    <mergeCell ref="AO4:BJ5"/>
    <mergeCell ref="BK4:BO4"/>
    <mergeCell ref="A6:AN6"/>
    <mergeCell ref="AO6:BJ6"/>
    <mergeCell ref="B7:AM7"/>
    <mergeCell ref="AO7:BJ7"/>
    <mergeCell ref="B8:AM8"/>
    <mergeCell ref="AO8:BJ8"/>
    <mergeCell ref="B9:AM9"/>
    <mergeCell ref="AO9:BJ9"/>
    <mergeCell ref="B10:AM10"/>
    <mergeCell ref="AO10:BJ10"/>
    <mergeCell ref="B11:AM11"/>
    <mergeCell ref="AO11:BJ11"/>
    <mergeCell ref="B12:AM12"/>
    <mergeCell ref="AO12:BJ12"/>
    <mergeCell ref="B13:AM13"/>
    <mergeCell ref="AO13:BJ13"/>
    <mergeCell ref="B14:AM14"/>
    <mergeCell ref="AO14:BJ14"/>
    <mergeCell ref="B15:AM15"/>
    <mergeCell ref="AO15:BJ15"/>
    <mergeCell ref="A17:AJ17"/>
    <mergeCell ref="AK17:BM17"/>
    <mergeCell ref="A18:AJ18"/>
    <mergeCell ref="AK18:BJ1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5"/>
  </sheetPr>
  <dimension ref="A1:FK21"/>
  <sheetViews>
    <sheetView workbookViewId="0" topLeftCell="A1">
      <selection activeCell="AY11" sqref="AY11:BB11"/>
    </sheetView>
  </sheetViews>
  <sheetFormatPr defaultColWidth="0.85546875" defaultRowHeight="12.75"/>
  <cols>
    <col min="1" max="16" width="0.85546875" style="151" customWidth="1"/>
    <col min="17" max="17" width="2.57421875" style="151" customWidth="1"/>
    <col min="18" max="69" width="0.85546875" style="151" customWidth="1"/>
    <col min="70" max="70" width="1.421875" style="151" customWidth="1"/>
    <col min="71" max="132" width="0.85546875" style="151" customWidth="1"/>
    <col min="133" max="133" width="2.28125" style="151" customWidth="1"/>
    <col min="134" max="137" width="0.85546875" style="151" customWidth="1"/>
    <col min="138" max="138" width="3.140625" style="151" customWidth="1"/>
    <col min="139" max="142" width="0.85546875" style="151" customWidth="1"/>
    <col min="143" max="143" width="3.8515625" style="151" customWidth="1"/>
    <col min="144" max="146" width="0.85546875" style="151" customWidth="1"/>
    <col min="147" max="147" width="2.57421875" style="151" customWidth="1"/>
    <col min="148" max="154" width="0.85546875" style="151" customWidth="1"/>
    <col min="155" max="155" width="5.00390625" style="151" customWidth="1"/>
    <col min="156" max="160" width="0.85546875" style="151" customWidth="1"/>
    <col min="161" max="161" width="0.71875" style="151" customWidth="1"/>
    <col min="162" max="166" width="0.85546875" style="151" customWidth="1"/>
    <col min="167" max="167" width="4.7109375" style="151" customWidth="1"/>
    <col min="168" max="185" width="0.85546875" style="151" customWidth="1"/>
    <col min="186" max="186" width="0.71875" style="151" customWidth="1"/>
    <col min="187" max="188" width="0.85546875" style="151" hidden="1" customWidth="1"/>
    <col min="189" max="16384" width="0.85546875" style="151" customWidth="1"/>
  </cols>
  <sheetData>
    <row r="1" spans="1:167" ht="31.5" customHeight="1">
      <c r="A1" s="235" t="s">
        <v>240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  <c r="CI1" s="235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5"/>
      <c r="FH1" s="235"/>
      <c r="FI1" s="235"/>
      <c r="FJ1" s="235"/>
      <c r="FK1" s="235"/>
    </row>
    <row r="2" spans="1:167" ht="21.75" customHeight="1">
      <c r="A2" s="306" t="s">
        <v>301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DX2" s="306"/>
      <c r="DY2" s="306"/>
      <c r="DZ2" s="306"/>
      <c r="EA2" s="306"/>
      <c r="EB2" s="306"/>
      <c r="EC2" s="306"/>
      <c r="ED2" s="306"/>
      <c r="EE2" s="306"/>
      <c r="EF2" s="306"/>
      <c r="EG2" s="306"/>
      <c r="EH2" s="306"/>
      <c r="EI2" s="306"/>
      <c r="EJ2" s="306"/>
      <c r="EK2" s="306"/>
      <c r="EL2" s="306"/>
      <c r="EM2" s="306"/>
      <c r="EN2" s="306"/>
      <c r="EO2" s="306"/>
      <c r="EP2" s="306"/>
      <c r="EQ2" s="306"/>
      <c r="ER2" s="306"/>
      <c r="ES2" s="306"/>
      <c r="ET2" s="306"/>
      <c r="EU2" s="306"/>
      <c r="EV2" s="306"/>
      <c r="EW2" s="306"/>
      <c r="EX2" s="306"/>
      <c r="EY2" s="306"/>
      <c r="EZ2" s="306"/>
      <c r="FA2" s="306"/>
      <c r="FB2" s="306"/>
      <c r="FC2" s="306"/>
      <c r="FD2" s="306"/>
      <c r="FE2" s="306"/>
      <c r="FF2" s="306"/>
      <c r="FG2" s="306"/>
      <c r="FH2" s="306"/>
      <c r="FI2" s="306"/>
      <c r="FJ2" s="306"/>
      <c r="FK2" s="306"/>
    </row>
    <row r="3" ht="8.25" customHeight="1"/>
    <row r="4" spans="1:167" s="152" customFormat="1" ht="42" customHeight="1">
      <c r="A4" s="264" t="s">
        <v>241</v>
      </c>
      <c r="B4" s="265"/>
      <c r="C4" s="265"/>
      <c r="D4" s="266"/>
      <c r="E4" s="264" t="s">
        <v>242</v>
      </c>
      <c r="F4" s="265"/>
      <c r="G4" s="265"/>
      <c r="H4" s="265"/>
      <c r="I4" s="265"/>
      <c r="J4" s="265"/>
      <c r="K4" s="266"/>
      <c r="L4" s="264" t="s">
        <v>243</v>
      </c>
      <c r="M4" s="265"/>
      <c r="N4" s="265"/>
      <c r="O4" s="265"/>
      <c r="P4" s="265"/>
      <c r="Q4" s="266"/>
      <c r="R4" s="264" t="s">
        <v>244</v>
      </c>
      <c r="S4" s="265"/>
      <c r="T4" s="265"/>
      <c r="U4" s="265"/>
      <c r="V4" s="266"/>
      <c r="W4" s="264" t="s">
        <v>245</v>
      </c>
      <c r="X4" s="265"/>
      <c r="Y4" s="265"/>
      <c r="Z4" s="265"/>
      <c r="AA4" s="266"/>
      <c r="AB4" s="264" t="s">
        <v>246</v>
      </c>
      <c r="AC4" s="265"/>
      <c r="AD4" s="265"/>
      <c r="AE4" s="265"/>
      <c r="AF4" s="266"/>
      <c r="AG4" s="264" t="s">
        <v>247</v>
      </c>
      <c r="AH4" s="265"/>
      <c r="AI4" s="265"/>
      <c r="AJ4" s="265"/>
      <c r="AK4" s="266"/>
      <c r="AL4" s="264" t="s">
        <v>248</v>
      </c>
      <c r="AM4" s="265"/>
      <c r="AN4" s="265"/>
      <c r="AO4" s="265"/>
      <c r="AP4" s="266"/>
      <c r="AQ4" s="276" t="s">
        <v>249</v>
      </c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8"/>
      <c r="BX4" s="276" t="s">
        <v>250</v>
      </c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  <c r="DN4" s="277"/>
      <c r="DO4" s="277"/>
      <c r="DP4" s="277"/>
      <c r="DQ4" s="277"/>
      <c r="DR4" s="277"/>
      <c r="DS4" s="277"/>
      <c r="DT4" s="277"/>
      <c r="DU4" s="277"/>
      <c r="DV4" s="277"/>
      <c r="DW4" s="277"/>
      <c r="DX4" s="278"/>
      <c r="DY4" s="264" t="s">
        <v>251</v>
      </c>
      <c r="DZ4" s="265"/>
      <c r="EA4" s="265"/>
      <c r="EB4" s="265"/>
      <c r="EC4" s="266"/>
      <c r="ED4" s="264" t="s">
        <v>252</v>
      </c>
      <c r="EE4" s="265"/>
      <c r="EF4" s="265"/>
      <c r="EG4" s="265"/>
      <c r="EH4" s="266"/>
      <c r="EI4" s="264" t="s">
        <v>253</v>
      </c>
      <c r="EJ4" s="265"/>
      <c r="EK4" s="265"/>
      <c r="EL4" s="265"/>
      <c r="EM4" s="266"/>
      <c r="EN4" s="294" t="s">
        <v>254</v>
      </c>
      <c r="EO4" s="295"/>
      <c r="EP4" s="295"/>
      <c r="EQ4" s="296"/>
      <c r="ER4" s="300" t="s">
        <v>255</v>
      </c>
      <c r="ES4" s="301"/>
      <c r="ET4" s="301"/>
      <c r="EU4" s="301"/>
      <c r="EV4" s="301"/>
      <c r="EW4" s="301"/>
      <c r="EX4" s="301"/>
      <c r="EY4" s="302"/>
      <c r="EZ4" s="264" t="s">
        <v>256</v>
      </c>
      <c r="FA4" s="265"/>
      <c r="FB4" s="265"/>
      <c r="FC4" s="265"/>
      <c r="FD4" s="265"/>
      <c r="FE4" s="266"/>
      <c r="FF4" s="264" t="s">
        <v>257</v>
      </c>
      <c r="FG4" s="265"/>
      <c r="FH4" s="265"/>
      <c r="FI4" s="265"/>
      <c r="FJ4" s="265"/>
      <c r="FK4" s="266"/>
    </row>
    <row r="5" spans="1:167" s="152" customFormat="1" ht="25.5" customHeight="1">
      <c r="A5" s="267"/>
      <c r="B5" s="268"/>
      <c r="C5" s="268"/>
      <c r="D5" s="269"/>
      <c r="E5" s="267"/>
      <c r="F5" s="268"/>
      <c r="G5" s="268"/>
      <c r="H5" s="268"/>
      <c r="I5" s="268"/>
      <c r="J5" s="268"/>
      <c r="K5" s="269"/>
      <c r="L5" s="267"/>
      <c r="M5" s="268"/>
      <c r="N5" s="268"/>
      <c r="O5" s="268"/>
      <c r="P5" s="268"/>
      <c r="Q5" s="269"/>
      <c r="R5" s="267"/>
      <c r="S5" s="268"/>
      <c r="T5" s="268"/>
      <c r="U5" s="268"/>
      <c r="V5" s="269"/>
      <c r="W5" s="267"/>
      <c r="X5" s="268"/>
      <c r="Y5" s="268"/>
      <c r="Z5" s="268"/>
      <c r="AA5" s="269"/>
      <c r="AB5" s="267"/>
      <c r="AC5" s="268"/>
      <c r="AD5" s="268"/>
      <c r="AE5" s="268"/>
      <c r="AF5" s="269"/>
      <c r="AG5" s="267"/>
      <c r="AH5" s="268"/>
      <c r="AI5" s="268"/>
      <c r="AJ5" s="268"/>
      <c r="AK5" s="269"/>
      <c r="AL5" s="267"/>
      <c r="AM5" s="268"/>
      <c r="AN5" s="268"/>
      <c r="AO5" s="268"/>
      <c r="AP5" s="269"/>
      <c r="AQ5" s="276" t="s">
        <v>258</v>
      </c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8"/>
      <c r="BK5" s="264" t="s">
        <v>259</v>
      </c>
      <c r="BL5" s="265"/>
      <c r="BM5" s="265"/>
      <c r="BN5" s="266"/>
      <c r="BO5" s="264" t="s">
        <v>260</v>
      </c>
      <c r="BP5" s="265"/>
      <c r="BQ5" s="265"/>
      <c r="BR5" s="266"/>
      <c r="BS5" s="279" t="s">
        <v>261</v>
      </c>
      <c r="BT5" s="280"/>
      <c r="BU5" s="280"/>
      <c r="BV5" s="280"/>
      <c r="BW5" s="281"/>
      <c r="BX5" s="276" t="s">
        <v>258</v>
      </c>
      <c r="BY5" s="277"/>
      <c r="BZ5" s="277"/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77"/>
      <c r="CQ5" s="277"/>
      <c r="CR5" s="277"/>
      <c r="CS5" s="277"/>
      <c r="CT5" s="277"/>
      <c r="CU5" s="277"/>
      <c r="CV5" s="277"/>
      <c r="CW5" s="277"/>
      <c r="CX5" s="277"/>
      <c r="CY5" s="277"/>
      <c r="CZ5" s="277"/>
      <c r="DA5" s="277"/>
      <c r="DB5" s="277"/>
      <c r="DC5" s="277"/>
      <c r="DD5" s="277"/>
      <c r="DE5" s="277"/>
      <c r="DF5" s="277"/>
      <c r="DG5" s="277"/>
      <c r="DH5" s="277"/>
      <c r="DI5" s="277"/>
      <c r="DJ5" s="277"/>
      <c r="DK5" s="278"/>
      <c r="DL5" s="264" t="s">
        <v>259</v>
      </c>
      <c r="DM5" s="265"/>
      <c r="DN5" s="265"/>
      <c r="DO5" s="266"/>
      <c r="DP5" s="264" t="s">
        <v>260</v>
      </c>
      <c r="DQ5" s="265"/>
      <c r="DR5" s="265"/>
      <c r="DS5" s="266"/>
      <c r="DT5" s="285" t="s">
        <v>262</v>
      </c>
      <c r="DU5" s="286"/>
      <c r="DV5" s="286"/>
      <c r="DW5" s="286"/>
      <c r="DX5" s="287"/>
      <c r="DY5" s="267"/>
      <c r="DZ5" s="268"/>
      <c r="EA5" s="268"/>
      <c r="EB5" s="268"/>
      <c r="EC5" s="269"/>
      <c r="ED5" s="267"/>
      <c r="EE5" s="268"/>
      <c r="EF5" s="268"/>
      <c r="EG5" s="268"/>
      <c r="EH5" s="269"/>
      <c r="EI5" s="267"/>
      <c r="EJ5" s="268"/>
      <c r="EK5" s="268"/>
      <c r="EL5" s="268"/>
      <c r="EM5" s="269"/>
      <c r="EN5" s="297"/>
      <c r="EO5" s="298"/>
      <c r="EP5" s="298"/>
      <c r="EQ5" s="299"/>
      <c r="ER5" s="303"/>
      <c r="ES5" s="304"/>
      <c r="ET5" s="304"/>
      <c r="EU5" s="304"/>
      <c r="EV5" s="304"/>
      <c r="EW5" s="304"/>
      <c r="EX5" s="304"/>
      <c r="EY5" s="305"/>
      <c r="EZ5" s="267"/>
      <c r="FA5" s="268"/>
      <c r="FB5" s="268"/>
      <c r="FC5" s="268"/>
      <c r="FD5" s="268"/>
      <c r="FE5" s="269"/>
      <c r="FF5" s="267"/>
      <c r="FG5" s="268"/>
      <c r="FH5" s="268"/>
      <c r="FI5" s="268"/>
      <c r="FJ5" s="268"/>
      <c r="FK5" s="269"/>
    </row>
    <row r="6" spans="1:167" s="152" customFormat="1" ht="102" customHeight="1">
      <c r="A6" s="267"/>
      <c r="B6" s="268"/>
      <c r="C6" s="268"/>
      <c r="D6" s="269"/>
      <c r="E6" s="267"/>
      <c r="F6" s="268"/>
      <c r="G6" s="268"/>
      <c r="H6" s="268"/>
      <c r="I6" s="268"/>
      <c r="J6" s="268"/>
      <c r="K6" s="269"/>
      <c r="L6" s="267"/>
      <c r="M6" s="268"/>
      <c r="N6" s="268"/>
      <c r="O6" s="268"/>
      <c r="P6" s="268"/>
      <c r="Q6" s="269"/>
      <c r="R6" s="267"/>
      <c r="S6" s="268"/>
      <c r="T6" s="268"/>
      <c r="U6" s="268"/>
      <c r="V6" s="269"/>
      <c r="W6" s="267"/>
      <c r="X6" s="268"/>
      <c r="Y6" s="268"/>
      <c r="Z6" s="268"/>
      <c r="AA6" s="269"/>
      <c r="AB6" s="267"/>
      <c r="AC6" s="268"/>
      <c r="AD6" s="268"/>
      <c r="AE6" s="268"/>
      <c r="AF6" s="269"/>
      <c r="AG6" s="267"/>
      <c r="AH6" s="268"/>
      <c r="AI6" s="268"/>
      <c r="AJ6" s="268"/>
      <c r="AK6" s="269"/>
      <c r="AL6" s="267"/>
      <c r="AM6" s="268"/>
      <c r="AN6" s="268"/>
      <c r="AO6" s="268"/>
      <c r="AP6" s="269"/>
      <c r="AQ6" s="291" t="s">
        <v>263</v>
      </c>
      <c r="AR6" s="292"/>
      <c r="AS6" s="292"/>
      <c r="AT6" s="292"/>
      <c r="AU6" s="292"/>
      <c r="AV6" s="292"/>
      <c r="AW6" s="292"/>
      <c r="AX6" s="293"/>
      <c r="AY6" s="291" t="s">
        <v>264</v>
      </c>
      <c r="AZ6" s="292"/>
      <c r="BA6" s="292"/>
      <c r="BB6" s="292"/>
      <c r="BC6" s="292"/>
      <c r="BD6" s="292"/>
      <c r="BE6" s="292"/>
      <c r="BF6" s="293"/>
      <c r="BG6" s="264" t="s">
        <v>265</v>
      </c>
      <c r="BH6" s="265"/>
      <c r="BI6" s="265"/>
      <c r="BJ6" s="266"/>
      <c r="BK6" s="267"/>
      <c r="BL6" s="268"/>
      <c r="BM6" s="268"/>
      <c r="BN6" s="269"/>
      <c r="BO6" s="267"/>
      <c r="BP6" s="268"/>
      <c r="BQ6" s="268"/>
      <c r="BR6" s="269"/>
      <c r="BS6" s="282"/>
      <c r="BT6" s="283"/>
      <c r="BU6" s="283"/>
      <c r="BV6" s="283"/>
      <c r="BW6" s="284"/>
      <c r="BX6" s="291" t="s">
        <v>263</v>
      </c>
      <c r="BY6" s="292"/>
      <c r="BZ6" s="292"/>
      <c r="CA6" s="292"/>
      <c r="CB6" s="292"/>
      <c r="CC6" s="292"/>
      <c r="CD6" s="292"/>
      <c r="CE6" s="293"/>
      <c r="CF6" s="291" t="s">
        <v>264</v>
      </c>
      <c r="CG6" s="292"/>
      <c r="CH6" s="292"/>
      <c r="CI6" s="292"/>
      <c r="CJ6" s="292"/>
      <c r="CK6" s="292"/>
      <c r="CL6" s="292"/>
      <c r="CM6" s="293"/>
      <c r="CN6" s="264" t="s">
        <v>265</v>
      </c>
      <c r="CO6" s="265"/>
      <c r="CP6" s="265"/>
      <c r="CQ6" s="266"/>
      <c r="CR6" s="264" t="s">
        <v>266</v>
      </c>
      <c r="CS6" s="265"/>
      <c r="CT6" s="265"/>
      <c r="CU6" s="265"/>
      <c r="CV6" s="266"/>
      <c r="CW6" s="264" t="s">
        <v>267</v>
      </c>
      <c r="CX6" s="265"/>
      <c r="CY6" s="265"/>
      <c r="CZ6" s="265"/>
      <c r="DA6" s="266"/>
      <c r="DB6" s="264" t="s">
        <v>268</v>
      </c>
      <c r="DC6" s="265"/>
      <c r="DD6" s="265"/>
      <c r="DE6" s="265"/>
      <c r="DF6" s="266"/>
      <c r="DG6" s="270" t="s">
        <v>269</v>
      </c>
      <c r="DH6" s="271"/>
      <c r="DI6" s="271"/>
      <c r="DJ6" s="271"/>
      <c r="DK6" s="272"/>
      <c r="DL6" s="267"/>
      <c r="DM6" s="268"/>
      <c r="DN6" s="268"/>
      <c r="DO6" s="269"/>
      <c r="DP6" s="267"/>
      <c r="DQ6" s="268"/>
      <c r="DR6" s="268"/>
      <c r="DS6" s="269"/>
      <c r="DT6" s="288"/>
      <c r="DU6" s="289"/>
      <c r="DV6" s="289"/>
      <c r="DW6" s="289"/>
      <c r="DX6" s="290"/>
      <c r="DY6" s="267"/>
      <c r="DZ6" s="268"/>
      <c r="EA6" s="268"/>
      <c r="EB6" s="268"/>
      <c r="EC6" s="269"/>
      <c r="ED6" s="267"/>
      <c r="EE6" s="268"/>
      <c r="EF6" s="268"/>
      <c r="EG6" s="268"/>
      <c r="EH6" s="269"/>
      <c r="EI6" s="267"/>
      <c r="EJ6" s="268"/>
      <c r="EK6" s="268"/>
      <c r="EL6" s="268"/>
      <c r="EM6" s="269"/>
      <c r="EN6" s="297"/>
      <c r="EO6" s="298"/>
      <c r="EP6" s="298"/>
      <c r="EQ6" s="299"/>
      <c r="ER6" s="303"/>
      <c r="ES6" s="304"/>
      <c r="ET6" s="304"/>
      <c r="EU6" s="304"/>
      <c r="EV6" s="304"/>
      <c r="EW6" s="304"/>
      <c r="EX6" s="304"/>
      <c r="EY6" s="305"/>
      <c r="EZ6" s="267"/>
      <c r="FA6" s="268"/>
      <c r="FB6" s="268"/>
      <c r="FC6" s="268"/>
      <c r="FD6" s="268"/>
      <c r="FE6" s="269"/>
      <c r="FF6" s="267"/>
      <c r="FG6" s="268"/>
      <c r="FH6" s="268"/>
      <c r="FI6" s="268"/>
      <c r="FJ6" s="268"/>
      <c r="FK6" s="269"/>
    </row>
    <row r="7" spans="1:167" s="152" customFormat="1" ht="49.5" customHeight="1">
      <c r="A7" s="267"/>
      <c r="B7" s="268"/>
      <c r="C7" s="268"/>
      <c r="D7" s="269"/>
      <c r="E7" s="267"/>
      <c r="F7" s="268"/>
      <c r="G7" s="268"/>
      <c r="H7" s="268"/>
      <c r="I7" s="268"/>
      <c r="J7" s="268"/>
      <c r="K7" s="269"/>
      <c r="L7" s="267"/>
      <c r="M7" s="268"/>
      <c r="N7" s="268"/>
      <c r="O7" s="268"/>
      <c r="P7" s="268"/>
      <c r="Q7" s="269"/>
      <c r="R7" s="267"/>
      <c r="S7" s="268"/>
      <c r="T7" s="268"/>
      <c r="U7" s="268"/>
      <c r="V7" s="269"/>
      <c r="W7" s="267"/>
      <c r="X7" s="268"/>
      <c r="Y7" s="268"/>
      <c r="Z7" s="268"/>
      <c r="AA7" s="269"/>
      <c r="AB7" s="267"/>
      <c r="AC7" s="268"/>
      <c r="AD7" s="268"/>
      <c r="AE7" s="268"/>
      <c r="AF7" s="269"/>
      <c r="AG7" s="267"/>
      <c r="AH7" s="268"/>
      <c r="AI7" s="268"/>
      <c r="AJ7" s="268"/>
      <c r="AK7" s="269"/>
      <c r="AL7" s="267"/>
      <c r="AM7" s="268"/>
      <c r="AN7" s="268"/>
      <c r="AO7" s="268"/>
      <c r="AP7" s="269"/>
      <c r="AQ7" s="258" t="s">
        <v>270</v>
      </c>
      <c r="AR7" s="259"/>
      <c r="AS7" s="259"/>
      <c r="AT7" s="260"/>
      <c r="AU7" s="258" t="s">
        <v>271</v>
      </c>
      <c r="AV7" s="259"/>
      <c r="AW7" s="259"/>
      <c r="AX7" s="260"/>
      <c r="AY7" s="258" t="s">
        <v>270</v>
      </c>
      <c r="AZ7" s="259"/>
      <c r="BA7" s="259"/>
      <c r="BB7" s="260"/>
      <c r="BC7" s="258" t="s">
        <v>271</v>
      </c>
      <c r="BD7" s="259"/>
      <c r="BE7" s="259"/>
      <c r="BF7" s="260"/>
      <c r="BG7" s="267"/>
      <c r="BH7" s="268"/>
      <c r="BI7" s="268"/>
      <c r="BJ7" s="269"/>
      <c r="BK7" s="267"/>
      <c r="BL7" s="268"/>
      <c r="BM7" s="268"/>
      <c r="BN7" s="269"/>
      <c r="BO7" s="267"/>
      <c r="BP7" s="268"/>
      <c r="BQ7" s="268"/>
      <c r="BR7" s="269"/>
      <c r="BS7" s="282"/>
      <c r="BT7" s="283"/>
      <c r="BU7" s="283"/>
      <c r="BV7" s="283"/>
      <c r="BW7" s="284"/>
      <c r="BX7" s="258" t="s">
        <v>270</v>
      </c>
      <c r="BY7" s="259"/>
      <c r="BZ7" s="259"/>
      <c r="CA7" s="260"/>
      <c r="CB7" s="258" t="s">
        <v>271</v>
      </c>
      <c r="CC7" s="259"/>
      <c r="CD7" s="259"/>
      <c r="CE7" s="260"/>
      <c r="CF7" s="258" t="s">
        <v>270</v>
      </c>
      <c r="CG7" s="259"/>
      <c r="CH7" s="259"/>
      <c r="CI7" s="260"/>
      <c r="CJ7" s="258" t="s">
        <v>271</v>
      </c>
      <c r="CK7" s="259"/>
      <c r="CL7" s="259"/>
      <c r="CM7" s="260"/>
      <c r="CN7" s="267"/>
      <c r="CO7" s="268"/>
      <c r="CP7" s="268"/>
      <c r="CQ7" s="269"/>
      <c r="CR7" s="267"/>
      <c r="CS7" s="268"/>
      <c r="CT7" s="268"/>
      <c r="CU7" s="268"/>
      <c r="CV7" s="269"/>
      <c r="CW7" s="267"/>
      <c r="CX7" s="268"/>
      <c r="CY7" s="268"/>
      <c r="CZ7" s="268"/>
      <c r="DA7" s="269"/>
      <c r="DB7" s="267"/>
      <c r="DC7" s="268"/>
      <c r="DD7" s="268"/>
      <c r="DE7" s="268"/>
      <c r="DF7" s="269"/>
      <c r="DG7" s="273"/>
      <c r="DH7" s="274"/>
      <c r="DI7" s="274"/>
      <c r="DJ7" s="274"/>
      <c r="DK7" s="275"/>
      <c r="DL7" s="267"/>
      <c r="DM7" s="268"/>
      <c r="DN7" s="268"/>
      <c r="DO7" s="269"/>
      <c r="DP7" s="267"/>
      <c r="DQ7" s="268"/>
      <c r="DR7" s="268"/>
      <c r="DS7" s="269"/>
      <c r="DT7" s="288"/>
      <c r="DU7" s="289"/>
      <c r="DV7" s="289"/>
      <c r="DW7" s="289"/>
      <c r="DX7" s="290"/>
      <c r="DY7" s="267"/>
      <c r="DZ7" s="268"/>
      <c r="EA7" s="268"/>
      <c r="EB7" s="268"/>
      <c r="EC7" s="269"/>
      <c r="ED7" s="267"/>
      <c r="EE7" s="268"/>
      <c r="EF7" s="268"/>
      <c r="EG7" s="268"/>
      <c r="EH7" s="269"/>
      <c r="EI7" s="267"/>
      <c r="EJ7" s="268"/>
      <c r="EK7" s="268"/>
      <c r="EL7" s="268"/>
      <c r="EM7" s="269"/>
      <c r="EN7" s="297"/>
      <c r="EO7" s="298"/>
      <c r="EP7" s="298"/>
      <c r="EQ7" s="299"/>
      <c r="ER7" s="303"/>
      <c r="ES7" s="304"/>
      <c r="ET7" s="304"/>
      <c r="EU7" s="304"/>
      <c r="EV7" s="304"/>
      <c r="EW7" s="304"/>
      <c r="EX7" s="304"/>
      <c r="EY7" s="305"/>
      <c r="EZ7" s="267"/>
      <c r="FA7" s="268"/>
      <c r="FB7" s="268"/>
      <c r="FC7" s="268"/>
      <c r="FD7" s="268"/>
      <c r="FE7" s="269"/>
      <c r="FF7" s="267"/>
      <c r="FG7" s="268"/>
      <c r="FH7" s="268"/>
      <c r="FI7" s="268"/>
      <c r="FJ7" s="268"/>
      <c r="FK7" s="269"/>
    </row>
    <row r="8" spans="1:167" s="152" customFormat="1" ht="3" customHeight="1">
      <c r="A8" s="252"/>
      <c r="B8" s="253"/>
      <c r="C8" s="253"/>
      <c r="D8" s="254"/>
      <c r="E8" s="252"/>
      <c r="F8" s="253"/>
      <c r="G8" s="253"/>
      <c r="H8" s="253"/>
      <c r="I8" s="253"/>
      <c r="J8" s="253"/>
      <c r="K8" s="254"/>
      <c r="L8" s="252"/>
      <c r="M8" s="253"/>
      <c r="N8" s="253"/>
      <c r="O8" s="253"/>
      <c r="P8" s="253"/>
      <c r="Q8" s="254"/>
      <c r="R8" s="252"/>
      <c r="S8" s="253"/>
      <c r="T8" s="253"/>
      <c r="U8" s="253"/>
      <c r="V8" s="254"/>
      <c r="W8" s="252"/>
      <c r="X8" s="253"/>
      <c r="Y8" s="253"/>
      <c r="Z8" s="253"/>
      <c r="AA8" s="254"/>
      <c r="AB8" s="252"/>
      <c r="AC8" s="253"/>
      <c r="AD8" s="253"/>
      <c r="AE8" s="253"/>
      <c r="AF8" s="254"/>
      <c r="AG8" s="252"/>
      <c r="AH8" s="253"/>
      <c r="AI8" s="253"/>
      <c r="AJ8" s="253"/>
      <c r="AK8" s="254"/>
      <c r="AL8" s="252"/>
      <c r="AM8" s="253"/>
      <c r="AN8" s="253"/>
      <c r="AO8" s="253"/>
      <c r="AP8" s="254"/>
      <c r="AQ8" s="261"/>
      <c r="AR8" s="262"/>
      <c r="AS8" s="262"/>
      <c r="AT8" s="263"/>
      <c r="AU8" s="261"/>
      <c r="AV8" s="262"/>
      <c r="AW8" s="262"/>
      <c r="AX8" s="263"/>
      <c r="AY8" s="261"/>
      <c r="AZ8" s="262"/>
      <c r="BA8" s="262"/>
      <c r="BB8" s="263"/>
      <c r="BC8" s="261"/>
      <c r="BD8" s="262"/>
      <c r="BE8" s="262"/>
      <c r="BF8" s="263"/>
      <c r="BG8" s="255"/>
      <c r="BH8" s="256"/>
      <c r="BI8" s="256"/>
      <c r="BJ8" s="257"/>
      <c r="BK8" s="255"/>
      <c r="BL8" s="256"/>
      <c r="BM8" s="256"/>
      <c r="BN8" s="257"/>
      <c r="BO8" s="255"/>
      <c r="BP8" s="256"/>
      <c r="BQ8" s="256"/>
      <c r="BR8" s="257"/>
      <c r="BS8" s="255"/>
      <c r="BT8" s="256"/>
      <c r="BU8" s="256"/>
      <c r="BV8" s="256"/>
      <c r="BW8" s="257"/>
      <c r="BX8" s="261"/>
      <c r="BY8" s="262"/>
      <c r="BZ8" s="262"/>
      <c r="CA8" s="263"/>
      <c r="CB8" s="261"/>
      <c r="CC8" s="262"/>
      <c r="CD8" s="262"/>
      <c r="CE8" s="263"/>
      <c r="CF8" s="261"/>
      <c r="CG8" s="262"/>
      <c r="CH8" s="262"/>
      <c r="CI8" s="263"/>
      <c r="CJ8" s="261"/>
      <c r="CK8" s="262"/>
      <c r="CL8" s="262"/>
      <c r="CM8" s="263"/>
      <c r="CN8" s="255"/>
      <c r="CO8" s="256"/>
      <c r="CP8" s="256"/>
      <c r="CQ8" s="257"/>
      <c r="CR8" s="255"/>
      <c r="CS8" s="256"/>
      <c r="CT8" s="256"/>
      <c r="CU8" s="256"/>
      <c r="CV8" s="257"/>
      <c r="CW8" s="255"/>
      <c r="CX8" s="256"/>
      <c r="CY8" s="256"/>
      <c r="CZ8" s="256"/>
      <c r="DA8" s="257"/>
      <c r="DB8" s="255"/>
      <c r="DC8" s="256"/>
      <c r="DD8" s="256"/>
      <c r="DE8" s="256"/>
      <c r="DF8" s="257"/>
      <c r="DG8" s="255"/>
      <c r="DH8" s="256"/>
      <c r="DI8" s="256"/>
      <c r="DJ8" s="256"/>
      <c r="DK8" s="257"/>
      <c r="DL8" s="255"/>
      <c r="DM8" s="256"/>
      <c r="DN8" s="256"/>
      <c r="DO8" s="257"/>
      <c r="DP8" s="255"/>
      <c r="DQ8" s="256"/>
      <c r="DR8" s="256"/>
      <c r="DS8" s="257"/>
      <c r="DT8" s="255"/>
      <c r="DU8" s="256"/>
      <c r="DV8" s="256"/>
      <c r="DW8" s="256"/>
      <c r="DX8" s="257"/>
      <c r="DY8" s="252"/>
      <c r="DZ8" s="253"/>
      <c r="EA8" s="253"/>
      <c r="EB8" s="253"/>
      <c r="EC8" s="254"/>
      <c r="ED8" s="252"/>
      <c r="EE8" s="253"/>
      <c r="EF8" s="253"/>
      <c r="EG8" s="253"/>
      <c r="EH8" s="254"/>
      <c r="EI8" s="252"/>
      <c r="EJ8" s="253"/>
      <c r="EK8" s="253"/>
      <c r="EL8" s="253"/>
      <c r="EM8" s="254"/>
      <c r="EN8" s="252"/>
      <c r="EO8" s="253"/>
      <c r="EP8" s="253"/>
      <c r="EQ8" s="254"/>
      <c r="ER8" s="252"/>
      <c r="ES8" s="253"/>
      <c r="ET8" s="253"/>
      <c r="EU8" s="253"/>
      <c r="EV8" s="253"/>
      <c r="EW8" s="253"/>
      <c r="EX8" s="253"/>
      <c r="EY8" s="254"/>
      <c r="EZ8" s="252"/>
      <c r="FA8" s="253"/>
      <c r="FB8" s="253"/>
      <c r="FC8" s="253"/>
      <c r="FD8" s="253"/>
      <c r="FE8" s="254"/>
      <c r="FF8" s="252"/>
      <c r="FG8" s="253"/>
      <c r="FH8" s="253"/>
      <c r="FI8" s="253"/>
      <c r="FJ8" s="253"/>
      <c r="FK8" s="254"/>
    </row>
    <row r="9" spans="1:167" s="152" customFormat="1" ht="11.25" customHeight="1">
      <c r="A9" s="251">
        <v>1</v>
      </c>
      <c r="B9" s="251"/>
      <c r="C9" s="251"/>
      <c r="D9" s="251"/>
      <c r="E9" s="251">
        <v>2</v>
      </c>
      <c r="F9" s="251"/>
      <c r="G9" s="251"/>
      <c r="H9" s="251"/>
      <c r="I9" s="251"/>
      <c r="J9" s="251"/>
      <c r="K9" s="251"/>
      <c r="L9" s="251">
        <v>3</v>
      </c>
      <c r="M9" s="251"/>
      <c r="N9" s="251"/>
      <c r="O9" s="251"/>
      <c r="P9" s="251"/>
      <c r="Q9" s="251"/>
      <c r="R9" s="251">
        <v>4</v>
      </c>
      <c r="S9" s="251"/>
      <c r="T9" s="251"/>
      <c r="U9" s="251"/>
      <c r="V9" s="251"/>
      <c r="W9" s="251">
        <v>5</v>
      </c>
      <c r="X9" s="251"/>
      <c r="Y9" s="251"/>
      <c r="Z9" s="251"/>
      <c r="AA9" s="251"/>
      <c r="AB9" s="251">
        <v>6</v>
      </c>
      <c r="AC9" s="251"/>
      <c r="AD9" s="251"/>
      <c r="AE9" s="251"/>
      <c r="AF9" s="251"/>
      <c r="AG9" s="251">
        <v>7</v>
      </c>
      <c r="AH9" s="251"/>
      <c r="AI9" s="251"/>
      <c r="AJ9" s="251"/>
      <c r="AK9" s="251"/>
      <c r="AL9" s="251">
        <v>8</v>
      </c>
      <c r="AM9" s="251"/>
      <c r="AN9" s="251"/>
      <c r="AO9" s="251"/>
      <c r="AP9" s="251"/>
      <c r="AQ9" s="251">
        <v>9</v>
      </c>
      <c r="AR9" s="251"/>
      <c r="AS9" s="251"/>
      <c r="AT9" s="251"/>
      <c r="AU9" s="251">
        <v>10</v>
      </c>
      <c r="AV9" s="251"/>
      <c r="AW9" s="251"/>
      <c r="AX9" s="251"/>
      <c r="AY9" s="251">
        <v>11</v>
      </c>
      <c r="AZ9" s="251"/>
      <c r="BA9" s="251"/>
      <c r="BB9" s="251"/>
      <c r="BC9" s="251">
        <v>12</v>
      </c>
      <c r="BD9" s="251"/>
      <c r="BE9" s="251"/>
      <c r="BF9" s="251"/>
      <c r="BG9" s="251">
        <v>13</v>
      </c>
      <c r="BH9" s="251"/>
      <c r="BI9" s="251"/>
      <c r="BJ9" s="251"/>
      <c r="BK9" s="251">
        <v>14</v>
      </c>
      <c r="BL9" s="251"/>
      <c r="BM9" s="251"/>
      <c r="BN9" s="251"/>
      <c r="BO9" s="251">
        <v>15</v>
      </c>
      <c r="BP9" s="251"/>
      <c r="BQ9" s="251"/>
      <c r="BR9" s="251"/>
      <c r="BS9" s="251">
        <v>16</v>
      </c>
      <c r="BT9" s="251"/>
      <c r="BU9" s="251"/>
      <c r="BV9" s="251"/>
      <c r="BW9" s="251"/>
      <c r="BX9" s="251">
        <v>17</v>
      </c>
      <c r="BY9" s="251"/>
      <c r="BZ9" s="251"/>
      <c r="CA9" s="251"/>
      <c r="CB9" s="251">
        <v>18</v>
      </c>
      <c r="CC9" s="251"/>
      <c r="CD9" s="251"/>
      <c r="CE9" s="251"/>
      <c r="CF9" s="251">
        <v>19</v>
      </c>
      <c r="CG9" s="251"/>
      <c r="CH9" s="251"/>
      <c r="CI9" s="251"/>
      <c r="CJ9" s="251">
        <v>20</v>
      </c>
      <c r="CK9" s="251"/>
      <c r="CL9" s="251"/>
      <c r="CM9" s="251"/>
      <c r="CN9" s="251">
        <v>21</v>
      </c>
      <c r="CO9" s="251"/>
      <c r="CP9" s="251"/>
      <c r="CQ9" s="251"/>
      <c r="CR9" s="251">
        <v>22</v>
      </c>
      <c r="CS9" s="251"/>
      <c r="CT9" s="251"/>
      <c r="CU9" s="251"/>
      <c r="CV9" s="251"/>
      <c r="CW9" s="251">
        <v>23</v>
      </c>
      <c r="CX9" s="251"/>
      <c r="CY9" s="251"/>
      <c r="CZ9" s="251"/>
      <c r="DA9" s="251"/>
      <c r="DB9" s="251">
        <v>24</v>
      </c>
      <c r="DC9" s="251"/>
      <c r="DD9" s="251"/>
      <c r="DE9" s="251"/>
      <c r="DF9" s="251"/>
      <c r="DG9" s="251">
        <v>25</v>
      </c>
      <c r="DH9" s="251"/>
      <c r="DI9" s="251"/>
      <c r="DJ9" s="251"/>
      <c r="DK9" s="251"/>
      <c r="DL9" s="251">
        <v>26</v>
      </c>
      <c r="DM9" s="251"/>
      <c r="DN9" s="251"/>
      <c r="DO9" s="251"/>
      <c r="DP9" s="251">
        <v>27</v>
      </c>
      <c r="DQ9" s="251"/>
      <c r="DR9" s="251"/>
      <c r="DS9" s="251"/>
      <c r="DT9" s="251">
        <v>28</v>
      </c>
      <c r="DU9" s="251"/>
      <c r="DV9" s="251"/>
      <c r="DW9" s="251"/>
      <c r="DX9" s="251"/>
      <c r="DY9" s="251">
        <v>29</v>
      </c>
      <c r="DZ9" s="251"/>
      <c r="EA9" s="251"/>
      <c r="EB9" s="251"/>
      <c r="EC9" s="251"/>
      <c r="ED9" s="251">
        <v>30</v>
      </c>
      <c r="EE9" s="251"/>
      <c r="EF9" s="251"/>
      <c r="EG9" s="251"/>
      <c r="EH9" s="251"/>
      <c r="EI9" s="251">
        <v>31</v>
      </c>
      <c r="EJ9" s="251"/>
      <c r="EK9" s="251"/>
      <c r="EL9" s="251"/>
      <c r="EM9" s="251"/>
      <c r="EN9" s="251">
        <v>32</v>
      </c>
      <c r="EO9" s="251"/>
      <c r="EP9" s="251"/>
      <c r="EQ9" s="251"/>
      <c r="ER9" s="251">
        <v>33</v>
      </c>
      <c r="ES9" s="251"/>
      <c r="ET9" s="251"/>
      <c r="EU9" s="251"/>
      <c r="EV9" s="251"/>
      <c r="EW9" s="251"/>
      <c r="EX9" s="251"/>
      <c r="EY9" s="251"/>
      <c r="EZ9" s="251">
        <v>34</v>
      </c>
      <c r="FA9" s="251"/>
      <c r="FB9" s="251"/>
      <c r="FC9" s="251"/>
      <c r="FD9" s="251"/>
      <c r="FE9" s="251"/>
      <c r="FF9" s="251">
        <v>35</v>
      </c>
      <c r="FG9" s="251"/>
      <c r="FH9" s="251"/>
      <c r="FI9" s="251"/>
      <c r="FJ9" s="251"/>
      <c r="FK9" s="251"/>
    </row>
    <row r="10" spans="1:167" s="153" customFormat="1" ht="61.5" customHeight="1">
      <c r="A10" s="249" t="s">
        <v>8</v>
      </c>
      <c r="B10" s="249"/>
      <c r="C10" s="249"/>
      <c r="D10" s="249"/>
      <c r="E10" s="244" t="s">
        <v>8</v>
      </c>
      <c r="F10" s="244"/>
      <c r="G10" s="244"/>
      <c r="H10" s="244"/>
      <c r="I10" s="244"/>
      <c r="J10" s="244"/>
      <c r="K10" s="244"/>
      <c r="L10" s="244" t="s">
        <v>8</v>
      </c>
      <c r="M10" s="244"/>
      <c r="N10" s="244"/>
      <c r="O10" s="244"/>
      <c r="P10" s="244"/>
      <c r="Q10" s="244"/>
      <c r="R10" s="245" t="s">
        <v>8</v>
      </c>
      <c r="S10" s="246"/>
      <c r="T10" s="246"/>
      <c r="U10" s="246"/>
      <c r="V10" s="247"/>
      <c r="W10" s="244" t="s">
        <v>8</v>
      </c>
      <c r="X10" s="244"/>
      <c r="Y10" s="244"/>
      <c r="Z10" s="244"/>
      <c r="AA10" s="244"/>
      <c r="AB10" s="245" t="s">
        <v>8</v>
      </c>
      <c r="AC10" s="246"/>
      <c r="AD10" s="246"/>
      <c r="AE10" s="246"/>
      <c r="AF10" s="247"/>
      <c r="AG10" s="244" t="s">
        <v>8</v>
      </c>
      <c r="AH10" s="244"/>
      <c r="AI10" s="244"/>
      <c r="AJ10" s="244"/>
      <c r="AK10" s="244"/>
      <c r="AL10" s="244" t="s">
        <v>8</v>
      </c>
      <c r="AM10" s="244"/>
      <c r="AN10" s="244"/>
      <c r="AO10" s="244"/>
      <c r="AP10" s="244"/>
      <c r="AQ10" s="244" t="s">
        <v>8</v>
      </c>
      <c r="AR10" s="244"/>
      <c r="AS10" s="244"/>
      <c r="AT10" s="244"/>
      <c r="AU10" s="244" t="s">
        <v>8</v>
      </c>
      <c r="AV10" s="244"/>
      <c r="AW10" s="244"/>
      <c r="AX10" s="244"/>
      <c r="AY10" s="244" t="s">
        <v>8</v>
      </c>
      <c r="AZ10" s="244"/>
      <c r="BA10" s="244"/>
      <c r="BB10" s="244"/>
      <c r="BC10" s="244" t="s">
        <v>8</v>
      </c>
      <c r="BD10" s="244"/>
      <c r="BE10" s="244"/>
      <c r="BF10" s="244"/>
      <c r="BG10" s="244" t="s">
        <v>8</v>
      </c>
      <c r="BH10" s="244"/>
      <c r="BI10" s="244"/>
      <c r="BJ10" s="244"/>
      <c r="BK10" s="244" t="s">
        <v>8</v>
      </c>
      <c r="BL10" s="244"/>
      <c r="BM10" s="244"/>
      <c r="BN10" s="244"/>
      <c r="BO10" s="244" t="s">
        <v>8</v>
      </c>
      <c r="BP10" s="244"/>
      <c r="BQ10" s="244"/>
      <c r="BR10" s="244"/>
      <c r="BS10" s="244" t="s">
        <v>8</v>
      </c>
      <c r="BT10" s="244"/>
      <c r="BU10" s="244"/>
      <c r="BV10" s="244"/>
      <c r="BW10" s="244"/>
      <c r="BX10" s="244" t="s">
        <v>8</v>
      </c>
      <c r="BY10" s="244"/>
      <c r="BZ10" s="244"/>
      <c r="CA10" s="244"/>
      <c r="CB10" s="244" t="s">
        <v>8</v>
      </c>
      <c r="CC10" s="244"/>
      <c r="CD10" s="244"/>
      <c r="CE10" s="244"/>
      <c r="CF10" s="244" t="s">
        <v>8</v>
      </c>
      <c r="CG10" s="244"/>
      <c r="CH10" s="244"/>
      <c r="CI10" s="244"/>
      <c r="CJ10" s="244" t="s">
        <v>8</v>
      </c>
      <c r="CK10" s="244"/>
      <c r="CL10" s="244"/>
      <c r="CM10" s="244"/>
      <c r="CN10" s="244" t="s">
        <v>8</v>
      </c>
      <c r="CO10" s="244"/>
      <c r="CP10" s="244"/>
      <c r="CQ10" s="244"/>
      <c r="CR10" s="244" t="s">
        <v>8</v>
      </c>
      <c r="CS10" s="244"/>
      <c r="CT10" s="244"/>
      <c r="CU10" s="244"/>
      <c r="CV10" s="244"/>
      <c r="CW10" s="244" t="s">
        <v>8</v>
      </c>
      <c r="CX10" s="244"/>
      <c r="CY10" s="244"/>
      <c r="CZ10" s="244"/>
      <c r="DA10" s="244"/>
      <c r="DB10" s="244" t="s">
        <v>8</v>
      </c>
      <c r="DC10" s="244"/>
      <c r="DD10" s="244"/>
      <c r="DE10" s="244"/>
      <c r="DF10" s="244"/>
      <c r="DG10" s="244" t="s">
        <v>8</v>
      </c>
      <c r="DH10" s="244"/>
      <c r="DI10" s="244"/>
      <c r="DJ10" s="244"/>
      <c r="DK10" s="244"/>
      <c r="DL10" s="244" t="s">
        <v>8</v>
      </c>
      <c r="DM10" s="244"/>
      <c r="DN10" s="244"/>
      <c r="DO10" s="244"/>
      <c r="DP10" s="244" t="s">
        <v>8</v>
      </c>
      <c r="DQ10" s="244"/>
      <c r="DR10" s="244"/>
      <c r="DS10" s="244"/>
      <c r="DT10" s="244" t="s">
        <v>8</v>
      </c>
      <c r="DU10" s="244"/>
      <c r="DV10" s="244"/>
      <c r="DW10" s="244"/>
      <c r="DX10" s="244"/>
      <c r="DY10" s="249" t="s">
        <v>8</v>
      </c>
      <c r="DZ10" s="249"/>
      <c r="EA10" s="249"/>
      <c r="EB10" s="249"/>
      <c r="EC10" s="249"/>
      <c r="ED10" s="249" t="s">
        <v>8</v>
      </c>
      <c r="EE10" s="249"/>
      <c r="EF10" s="249"/>
      <c r="EG10" s="249"/>
      <c r="EH10" s="249"/>
      <c r="EI10" s="249" t="s">
        <v>8</v>
      </c>
      <c r="EJ10" s="249"/>
      <c r="EK10" s="249"/>
      <c r="EL10" s="249"/>
      <c r="EM10" s="249"/>
      <c r="EN10" s="244" t="s">
        <v>8</v>
      </c>
      <c r="EO10" s="244"/>
      <c r="EP10" s="244"/>
      <c r="EQ10" s="244"/>
      <c r="ER10" s="244" t="s">
        <v>8</v>
      </c>
      <c r="ES10" s="244"/>
      <c r="ET10" s="244"/>
      <c r="EU10" s="244"/>
      <c r="EV10" s="244"/>
      <c r="EW10" s="244"/>
      <c r="EX10" s="244"/>
      <c r="EY10" s="244"/>
      <c r="EZ10" s="245" t="s">
        <v>8</v>
      </c>
      <c r="FA10" s="246"/>
      <c r="FB10" s="246"/>
      <c r="FC10" s="246"/>
      <c r="FD10" s="246"/>
      <c r="FE10" s="247"/>
      <c r="FF10" s="249" t="s">
        <v>8</v>
      </c>
      <c r="FG10" s="249"/>
      <c r="FH10" s="249"/>
      <c r="FI10" s="249"/>
      <c r="FJ10" s="249"/>
      <c r="FK10" s="249"/>
    </row>
    <row r="11" spans="1:167" s="133" customFormat="1" ht="102" customHeight="1">
      <c r="A11" s="244" t="s">
        <v>8</v>
      </c>
      <c r="B11" s="244"/>
      <c r="C11" s="244"/>
      <c r="D11" s="244"/>
      <c r="E11" s="244" t="s">
        <v>8</v>
      </c>
      <c r="F11" s="244"/>
      <c r="G11" s="244"/>
      <c r="H11" s="244"/>
      <c r="I11" s="244"/>
      <c r="J11" s="244"/>
      <c r="K11" s="244"/>
      <c r="L11" s="244" t="s">
        <v>8</v>
      </c>
      <c r="M11" s="244"/>
      <c r="N11" s="244"/>
      <c r="O11" s="244"/>
      <c r="P11" s="244"/>
      <c r="Q11" s="244"/>
      <c r="R11" s="244" t="s">
        <v>8</v>
      </c>
      <c r="S11" s="244"/>
      <c r="T11" s="244"/>
      <c r="U11" s="244"/>
      <c r="V11" s="244"/>
      <c r="W11" s="244" t="s">
        <v>8</v>
      </c>
      <c r="X11" s="244"/>
      <c r="Y11" s="244"/>
      <c r="Z11" s="244"/>
      <c r="AA11" s="244"/>
      <c r="AB11" s="250" t="s">
        <v>8</v>
      </c>
      <c r="AC11" s="250"/>
      <c r="AD11" s="250"/>
      <c r="AE11" s="250"/>
      <c r="AF11" s="250"/>
      <c r="AG11" s="244" t="s">
        <v>272</v>
      </c>
      <c r="AH11" s="244"/>
      <c r="AI11" s="244"/>
      <c r="AJ11" s="244"/>
      <c r="AK11" s="244"/>
      <c r="AL11" s="244" t="s">
        <v>8</v>
      </c>
      <c r="AM11" s="244"/>
      <c r="AN11" s="244"/>
      <c r="AO11" s="244"/>
      <c r="AP11" s="244"/>
      <c r="AQ11" s="244" t="s">
        <v>272</v>
      </c>
      <c r="AR11" s="244"/>
      <c r="AS11" s="244"/>
      <c r="AT11" s="244"/>
      <c r="AU11" s="244" t="s">
        <v>272</v>
      </c>
      <c r="AV11" s="244"/>
      <c r="AW11" s="244"/>
      <c r="AX11" s="244"/>
      <c r="AY11" s="244" t="s">
        <v>272</v>
      </c>
      <c r="AZ11" s="244"/>
      <c r="BA11" s="244"/>
      <c r="BB11" s="244"/>
      <c r="BC11" s="244" t="s">
        <v>272</v>
      </c>
      <c r="BD11" s="244"/>
      <c r="BE11" s="244"/>
      <c r="BF11" s="244"/>
      <c r="BG11" s="244" t="s">
        <v>272</v>
      </c>
      <c r="BH11" s="244"/>
      <c r="BI11" s="244"/>
      <c r="BJ11" s="244"/>
      <c r="BK11" s="244" t="s">
        <v>272</v>
      </c>
      <c r="BL11" s="244"/>
      <c r="BM11" s="244"/>
      <c r="BN11" s="244"/>
      <c r="BO11" s="244" t="s">
        <v>272</v>
      </c>
      <c r="BP11" s="244"/>
      <c r="BQ11" s="244"/>
      <c r="BR11" s="244"/>
      <c r="BS11" s="244" t="s">
        <v>8</v>
      </c>
      <c r="BT11" s="244"/>
      <c r="BU11" s="244"/>
      <c r="BV11" s="244"/>
      <c r="BW11" s="244"/>
      <c r="BX11" s="244" t="s">
        <v>272</v>
      </c>
      <c r="BY11" s="244"/>
      <c r="BZ11" s="244"/>
      <c r="CA11" s="244"/>
      <c r="CB11" s="244" t="s">
        <v>272</v>
      </c>
      <c r="CC11" s="244"/>
      <c r="CD11" s="244"/>
      <c r="CE11" s="244"/>
      <c r="CF11" s="244" t="s">
        <v>272</v>
      </c>
      <c r="CG11" s="244"/>
      <c r="CH11" s="244"/>
      <c r="CI11" s="244"/>
      <c r="CJ11" s="244" t="s">
        <v>272</v>
      </c>
      <c r="CK11" s="244"/>
      <c r="CL11" s="244"/>
      <c r="CM11" s="244"/>
      <c r="CN11" s="244" t="s">
        <v>272</v>
      </c>
      <c r="CO11" s="244"/>
      <c r="CP11" s="244"/>
      <c r="CQ11" s="244"/>
      <c r="CR11" s="244" t="s">
        <v>272</v>
      </c>
      <c r="CS11" s="244"/>
      <c r="CT11" s="244"/>
      <c r="CU11" s="244"/>
      <c r="CV11" s="244"/>
      <c r="CW11" s="244" t="s">
        <v>273</v>
      </c>
      <c r="CX11" s="244"/>
      <c r="CY11" s="244"/>
      <c r="CZ11" s="244"/>
      <c r="DA11" s="244"/>
      <c r="DB11" s="244" t="s">
        <v>272</v>
      </c>
      <c r="DC11" s="244"/>
      <c r="DD11" s="244"/>
      <c r="DE11" s="244"/>
      <c r="DF11" s="244"/>
      <c r="DG11" s="244" t="s">
        <v>8</v>
      </c>
      <c r="DH11" s="244"/>
      <c r="DI11" s="244"/>
      <c r="DJ11" s="244"/>
      <c r="DK11" s="244"/>
      <c r="DL11" s="244" t="s">
        <v>274</v>
      </c>
      <c r="DM11" s="244"/>
      <c r="DN11" s="244"/>
      <c r="DO11" s="244"/>
      <c r="DP11" s="244" t="s">
        <v>273</v>
      </c>
      <c r="DQ11" s="244"/>
      <c r="DR11" s="244"/>
      <c r="DS11" s="244"/>
      <c r="DT11" s="244" t="s">
        <v>272</v>
      </c>
      <c r="DU11" s="244"/>
      <c r="DV11" s="244"/>
      <c r="DW11" s="244"/>
      <c r="DX11" s="244"/>
      <c r="DY11" s="249" t="s">
        <v>8</v>
      </c>
      <c r="DZ11" s="249"/>
      <c r="EA11" s="249"/>
      <c r="EB11" s="249"/>
      <c r="EC11" s="249"/>
      <c r="ED11" s="249" t="s">
        <v>8</v>
      </c>
      <c r="EE11" s="249"/>
      <c r="EF11" s="249"/>
      <c r="EG11" s="249"/>
      <c r="EH11" s="249"/>
      <c r="EI11" s="249" t="s">
        <v>8</v>
      </c>
      <c r="EJ11" s="249"/>
      <c r="EK11" s="249"/>
      <c r="EL11" s="249"/>
      <c r="EM11" s="249"/>
      <c r="EN11" s="244" t="s">
        <v>8</v>
      </c>
      <c r="EO11" s="244"/>
      <c r="EP11" s="244"/>
      <c r="EQ11" s="244"/>
      <c r="ER11" s="244" t="s">
        <v>272</v>
      </c>
      <c r="ES11" s="244"/>
      <c r="ET11" s="244"/>
      <c r="EU11" s="244"/>
      <c r="EV11" s="244"/>
      <c r="EW11" s="244"/>
      <c r="EX11" s="244"/>
      <c r="EY11" s="244"/>
      <c r="EZ11" s="245" t="s">
        <v>8</v>
      </c>
      <c r="FA11" s="246"/>
      <c r="FB11" s="246"/>
      <c r="FC11" s="246"/>
      <c r="FD11" s="246"/>
      <c r="FE11" s="247"/>
      <c r="FF11" s="248" t="s">
        <v>8</v>
      </c>
      <c r="FG11" s="244"/>
      <c r="FH11" s="244"/>
      <c r="FI11" s="244"/>
      <c r="FJ11" s="244"/>
      <c r="FK11" s="244"/>
    </row>
    <row r="12" spans="1:102" s="133" customFormat="1" ht="24" customHeight="1">
      <c r="A12" s="222" t="s">
        <v>236</v>
      </c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 t="s">
        <v>300</v>
      </c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</row>
    <row r="13" spans="1:102" s="149" customFormat="1" ht="13.5" customHeight="1">
      <c r="A13" s="225" t="s">
        <v>237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 t="s">
        <v>238</v>
      </c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 t="s">
        <v>275</v>
      </c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</row>
    <row r="14" s="133" customFormat="1" ht="0.75" customHeight="1"/>
    <row r="15" s="141" customFormat="1" ht="3" customHeight="1" hidden="1">
      <c r="A15" s="154"/>
    </row>
    <row r="16" spans="1:167" s="152" customFormat="1" ht="27" customHeight="1">
      <c r="A16" s="243" t="s">
        <v>276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</row>
    <row r="17" spans="1:101" s="152" customFormat="1" ht="12.75" customHeight="1">
      <c r="A17" s="155" t="s">
        <v>277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</row>
    <row r="18" s="152" customFormat="1" ht="12.75" customHeight="1">
      <c r="A18" s="155" t="s">
        <v>278</v>
      </c>
    </row>
    <row r="19" s="152" customFormat="1" ht="12.75" customHeight="1">
      <c r="A19" s="155" t="s">
        <v>279</v>
      </c>
    </row>
    <row r="20" s="152" customFormat="1" ht="12.75" customHeight="1">
      <c r="A20" s="155" t="s">
        <v>280</v>
      </c>
    </row>
    <row r="21" s="152" customFormat="1" ht="12.75" customHeight="1">
      <c r="A21" s="155" t="s">
        <v>281</v>
      </c>
    </row>
  </sheetData>
  <mergeCells count="184">
    <mergeCell ref="A1:FK1"/>
    <mergeCell ref="A2:FK2"/>
    <mergeCell ref="A4:D7"/>
    <mergeCell ref="E4:K7"/>
    <mergeCell ref="L4:Q7"/>
    <mergeCell ref="R4:V7"/>
    <mergeCell ref="W4:AA7"/>
    <mergeCell ref="AB4:AF7"/>
    <mergeCell ref="AG4:AK7"/>
    <mergeCell ref="AL4:AP7"/>
    <mergeCell ref="AQ4:BW4"/>
    <mergeCell ref="BX4:DX4"/>
    <mergeCell ref="DY4:EC7"/>
    <mergeCell ref="ED4:EH7"/>
    <mergeCell ref="AY6:BF6"/>
    <mergeCell ref="BG6:BJ7"/>
    <mergeCell ref="BX6:CE6"/>
    <mergeCell ref="CF6:CM6"/>
    <mergeCell ref="CN6:CQ7"/>
    <mergeCell ref="CR6:CV7"/>
    <mergeCell ref="EI4:EM7"/>
    <mergeCell ref="EN4:EQ7"/>
    <mergeCell ref="ER4:EY7"/>
    <mergeCell ref="EZ4:FE7"/>
    <mergeCell ref="FF4:FK7"/>
    <mergeCell ref="AQ5:BJ5"/>
    <mergeCell ref="BK5:BN7"/>
    <mergeCell ref="BO5:BR7"/>
    <mergeCell ref="BS5:BW7"/>
    <mergeCell ref="BX5:DK5"/>
    <mergeCell ref="DL5:DO7"/>
    <mergeCell ref="DP5:DS7"/>
    <mergeCell ref="DT5:DX7"/>
    <mergeCell ref="AQ6:AX6"/>
    <mergeCell ref="AQ7:AT8"/>
    <mergeCell ref="AU7:AX8"/>
    <mergeCell ref="AY7:BB8"/>
    <mergeCell ref="BC7:BF8"/>
    <mergeCell ref="BG8:BJ8"/>
    <mergeCell ref="CW6:DA7"/>
    <mergeCell ref="DB6:DF7"/>
    <mergeCell ref="DG6:DK7"/>
    <mergeCell ref="BX7:CA8"/>
    <mergeCell ref="CB7:CE8"/>
    <mergeCell ref="CF7:CI8"/>
    <mergeCell ref="BK8:BN8"/>
    <mergeCell ref="BO8:BR8"/>
    <mergeCell ref="BS8:BW8"/>
    <mergeCell ref="W8:AA8"/>
    <mergeCell ref="AB8:AF8"/>
    <mergeCell ref="AG8:AK8"/>
    <mergeCell ref="AL8:AP8"/>
    <mergeCell ref="A8:D8"/>
    <mergeCell ref="E8:K8"/>
    <mergeCell ref="L8:Q8"/>
    <mergeCell ref="R8:V8"/>
    <mergeCell ref="CN8:CQ8"/>
    <mergeCell ref="CJ7:CM8"/>
    <mergeCell ref="CR8:CV8"/>
    <mergeCell ref="CW8:DA8"/>
    <mergeCell ref="DB8:DF8"/>
    <mergeCell ref="DG8:DK8"/>
    <mergeCell ref="DL8:DO8"/>
    <mergeCell ref="DP8:DS8"/>
    <mergeCell ref="DT8:DX8"/>
    <mergeCell ref="DY8:EC8"/>
    <mergeCell ref="ED8:EH8"/>
    <mergeCell ref="EI8:EM8"/>
    <mergeCell ref="EN8:EQ8"/>
    <mergeCell ref="ER8:EY8"/>
    <mergeCell ref="EZ8:FE8"/>
    <mergeCell ref="FF8:FK8"/>
    <mergeCell ref="A9:D9"/>
    <mergeCell ref="E9:K9"/>
    <mergeCell ref="L9:Q9"/>
    <mergeCell ref="R9:V9"/>
    <mergeCell ref="W9:AA9"/>
    <mergeCell ref="AB9:AF9"/>
    <mergeCell ref="AG9:AK9"/>
    <mergeCell ref="AL9:AP9"/>
    <mergeCell ref="AQ9:AT9"/>
    <mergeCell ref="AU9:AX9"/>
    <mergeCell ref="AY9:BB9"/>
    <mergeCell ref="BC9:BF9"/>
    <mergeCell ref="BG9:BJ9"/>
    <mergeCell ref="BK9:BN9"/>
    <mergeCell ref="BO9:BR9"/>
    <mergeCell ref="BS9:BW9"/>
    <mergeCell ref="BX9:CA9"/>
    <mergeCell ref="CB9:CE9"/>
    <mergeCell ref="CF9:CI9"/>
    <mergeCell ref="CJ9:CM9"/>
    <mergeCell ref="CN9:CQ9"/>
    <mergeCell ref="CR9:CV9"/>
    <mergeCell ref="CW9:DA9"/>
    <mergeCell ref="DB9:DF9"/>
    <mergeCell ref="DG9:DK9"/>
    <mergeCell ref="DL9:DO9"/>
    <mergeCell ref="DP9:DS9"/>
    <mergeCell ref="DT9:DX9"/>
    <mergeCell ref="DY9:EC9"/>
    <mergeCell ref="ED9:EH9"/>
    <mergeCell ref="EI9:EM9"/>
    <mergeCell ref="EN9:EQ9"/>
    <mergeCell ref="ER9:EY9"/>
    <mergeCell ref="EZ9:FE9"/>
    <mergeCell ref="FF9:FK9"/>
    <mergeCell ref="A10:D10"/>
    <mergeCell ref="E10:K10"/>
    <mergeCell ref="L10:Q10"/>
    <mergeCell ref="R10:V10"/>
    <mergeCell ref="W10:AA10"/>
    <mergeCell ref="AB10:AF10"/>
    <mergeCell ref="AG10:AK10"/>
    <mergeCell ref="AL10:AP10"/>
    <mergeCell ref="AQ10:AT10"/>
    <mergeCell ref="AU10:AX10"/>
    <mergeCell ref="AY10:BB10"/>
    <mergeCell ref="BC10:BF10"/>
    <mergeCell ref="BG10:BJ10"/>
    <mergeCell ref="BK10:BN10"/>
    <mergeCell ref="BO10:BR10"/>
    <mergeCell ref="BS10:BW10"/>
    <mergeCell ref="BX10:CA10"/>
    <mergeCell ref="CB10:CE10"/>
    <mergeCell ref="CF10:CI10"/>
    <mergeCell ref="CJ10:CM10"/>
    <mergeCell ref="CN10:CQ10"/>
    <mergeCell ref="CR10:CV10"/>
    <mergeCell ref="CW10:DA10"/>
    <mergeCell ref="DB10:DF10"/>
    <mergeCell ref="DG10:DK10"/>
    <mergeCell ref="DL10:DO10"/>
    <mergeCell ref="DP10:DS10"/>
    <mergeCell ref="DT10:DX10"/>
    <mergeCell ref="DY10:EC10"/>
    <mergeCell ref="ED10:EH10"/>
    <mergeCell ref="EI10:EM10"/>
    <mergeCell ref="EN10:EQ10"/>
    <mergeCell ref="ER10:EY10"/>
    <mergeCell ref="EZ10:FE10"/>
    <mergeCell ref="FF10:FK10"/>
    <mergeCell ref="A11:D11"/>
    <mergeCell ref="E11:K11"/>
    <mergeCell ref="L11:Q11"/>
    <mergeCell ref="R11:V11"/>
    <mergeCell ref="W11:AA11"/>
    <mergeCell ref="AB11:AF11"/>
    <mergeCell ref="AG11:AK11"/>
    <mergeCell ref="AL11:AP11"/>
    <mergeCell ref="AQ11:AT11"/>
    <mergeCell ref="AU11:AX11"/>
    <mergeCell ref="AY11:BB11"/>
    <mergeCell ref="BC11:BF11"/>
    <mergeCell ref="BG11:BJ11"/>
    <mergeCell ref="BK11:BN11"/>
    <mergeCell ref="BO11:BR11"/>
    <mergeCell ref="BS11:BW11"/>
    <mergeCell ref="BX11:CA11"/>
    <mergeCell ref="CB11:CE11"/>
    <mergeCell ref="CF11:CI11"/>
    <mergeCell ref="CJ11:CM11"/>
    <mergeCell ref="CN11:CQ11"/>
    <mergeCell ref="CR11:CV11"/>
    <mergeCell ref="CW11:DA11"/>
    <mergeCell ref="DB11:DF11"/>
    <mergeCell ref="DG11:DK11"/>
    <mergeCell ref="DL11:DO11"/>
    <mergeCell ref="DP11:DS11"/>
    <mergeCell ref="DT11:DX11"/>
    <mergeCell ref="ER11:EY11"/>
    <mergeCell ref="EZ11:FE11"/>
    <mergeCell ref="FF11:FK11"/>
    <mergeCell ref="A12:AK12"/>
    <mergeCell ref="AL12:BV12"/>
    <mergeCell ref="BW12:CX12"/>
    <mergeCell ref="DY11:EC11"/>
    <mergeCell ref="ED11:EH11"/>
    <mergeCell ref="EI11:EM11"/>
    <mergeCell ref="EN11:EQ11"/>
    <mergeCell ref="A13:AK13"/>
    <mergeCell ref="AL13:BV13"/>
    <mergeCell ref="BW13:CX13"/>
    <mergeCell ref="A16:FK1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5"/>
  </sheetPr>
  <dimension ref="A1:DA21"/>
  <sheetViews>
    <sheetView workbookViewId="0" topLeftCell="A3">
      <selection activeCell="EP11" sqref="EP11"/>
    </sheetView>
  </sheetViews>
  <sheetFormatPr defaultColWidth="0.85546875" defaultRowHeight="12.75"/>
  <cols>
    <col min="1" max="16384" width="0.85546875" style="141" customWidth="1"/>
  </cols>
  <sheetData>
    <row r="1" s="133" customFormat="1" ht="15.75" hidden="1">
      <c r="DA1" s="134"/>
    </row>
    <row r="2" s="133" customFormat="1" ht="15.75" hidden="1"/>
    <row r="3" spans="1:105" s="133" customFormat="1" ht="67.5" customHeight="1">
      <c r="A3" s="329" t="s">
        <v>282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29"/>
      <c r="CN3" s="329"/>
      <c r="CO3" s="329"/>
      <c r="CP3" s="329"/>
      <c r="CQ3" s="329"/>
      <c r="CR3" s="329"/>
      <c r="CS3" s="329"/>
      <c r="CT3" s="329"/>
      <c r="CU3" s="329"/>
      <c r="CV3" s="329"/>
      <c r="CW3" s="329"/>
      <c r="CX3" s="329"/>
      <c r="CY3" s="329"/>
      <c r="CZ3" s="329"/>
      <c r="DA3" s="329"/>
    </row>
    <row r="4" s="133" customFormat="1" ht="12.75" customHeight="1"/>
    <row r="5" spans="1:105" s="133" customFormat="1" ht="15.75">
      <c r="A5" s="330" t="s">
        <v>301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  <c r="AL5" s="330"/>
      <c r="AM5" s="330"/>
      <c r="AN5" s="330"/>
      <c r="AO5" s="330"/>
      <c r="AP5" s="330"/>
      <c r="AQ5" s="330"/>
      <c r="AR5" s="330"/>
      <c r="AS5" s="330"/>
      <c r="AT5" s="330"/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0"/>
      <c r="BF5" s="330"/>
      <c r="BG5" s="330"/>
      <c r="BH5" s="330"/>
      <c r="BI5" s="330"/>
      <c r="BJ5" s="330"/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  <c r="DA5" s="330"/>
    </row>
    <row r="6" spans="1:105" s="133" customFormat="1" ht="13.5" customHeight="1">
      <c r="A6" s="225" t="s">
        <v>283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225"/>
      <c r="BN6" s="225"/>
      <c r="BO6" s="225"/>
      <c r="BP6" s="225"/>
      <c r="BQ6" s="225"/>
      <c r="BR6" s="225"/>
      <c r="BS6" s="225"/>
      <c r="BT6" s="225"/>
      <c r="BU6" s="225"/>
      <c r="BV6" s="225"/>
      <c r="BW6" s="225"/>
      <c r="BX6" s="225"/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5"/>
      <c r="CM6" s="225"/>
      <c r="CN6" s="225"/>
      <c r="CO6" s="225"/>
      <c r="CP6" s="225"/>
      <c r="CQ6" s="225"/>
      <c r="CR6" s="225"/>
      <c r="CS6" s="225"/>
      <c r="CT6" s="225"/>
      <c r="CU6" s="225"/>
      <c r="CV6" s="225"/>
      <c r="CW6" s="225"/>
      <c r="CX6" s="225"/>
      <c r="CY6" s="225"/>
      <c r="CZ6" s="225"/>
      <c r="DA6" s="225"/>
    </row>
    <row r="7" ht="13.5" customHeight="1"/>
    <row r="8" spans="1:105" s="157" customFormat="1" ht="30.75" customHeight="1">
      <c r="A8" s="331" t="s">
        <v>284</v>
      </c>
      <c r="B8" s="332"/>
      <c r="C8" s="332"/>
      <c r="D8" s="332"/>
      <c r="E8" s="332"/>
      <c r="F8" s="332"/>
      <c r="G8" s="333"/>
      <c r="H8" s="331" t="s">
        <v>285</v>
      </c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3"/>
      <c r="AZ8" s="331" t="s">
        <v>286</v>
      </c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3"/>
    </row>
    <row r="9" spans="1:105" s="135" customFormat="1" ht="55.5" customHeight="1">
      <c r="A9" s="307">
        <v>1</v>
      </c>
      <c r="B9" s="308"/>
      <c r="C9" s="308"/>
      <c r="D9" s="308"/>
      <c r="E9" s="308"/>
      <c r="F9" s="308"/>
      <c r="G9" s="309"/>
      <c r="H9" s="158"/>
      <c r="I9" s="313" t="s">
        <v>287</v>
      </c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4"/>
      <c r="AZ9" s="326" t="s">
        <v>288</v>
      </c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  <c r="CD9" s="327"/>
      <c r="CE9" s="327"/>
      <c r="CF9" s="327"/>
      <c r="CG9" s="327"/>
      <c r="CH9" s="327"/>
      <c r="CI9" s="327"/>
      <c r="CJ9" s="327"/>
      <c r="CK9" s="327"/>
      <c r="CL9" s="327"/>
      <c r="CM9" s="327"/>
      <c r="CN9" s="327"/>
      <c r="CO9" s="327"/>
      <c r="CP9" s="327"/>
      <c r="CQ9" s="327"/>
      <c r="CR9" s="327"/>
      <c r="CS9" s="327"/>
      <c r="CT9" s="327"/>
      <c r="CU9" s="327"/>
      <c r="CV9" s="327"/>
      <c r="CW9" s="327"/>
      <c r="CX9" s="327"/>
      <c r="CY9" s="327"/>
      <c r="CZ9" s="327"/>
      <c r="DA9" s="328"/>
    </row>
    <row r="10" spans="1:105" s="135" customFormat="1" ht="144" customHeight="1">
      <c r="A10" s="310"/>
      <c r="B10" s="311"/>
      <c r="C10" s="311"/>
      <c r="D10" s="311"/>
      <c r="E10" s="311"/>
      <c r="F10" s="311"/>
      <c r="G10" s="312"/>
      <c r="H10" s="159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6"/>
      <c r="AZ10" s="320">
        <v>0</v>
      </c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2"/>
    </row>
    <row r="11" spans="1:105" s="135" customFormat="1" ht="55.5" customHeight="1">
      <c r="A11" s="307" t="s">
        <v>289</v>
      </c>
      <c r="B11" s="308"/>
      <c r="C11" s="308"/>
      <c r="D11" s="308"/>
      <c r="E11" s="308"/>
      <c r="F11" s="308"/>
      <c r="G11" s="309"/>
      <c r="H11" s="158"/>
      <c r="I11" s="313" t="s">
        <v>290</v>
      </c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4"/>
      <c r="AZ11" s="326" t="s">
        <v>288</v>
      </c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8"/>
    </row>
    <row r="12" spans="1:105" s="135" customFormat="1" ht="130.5" customHeight="1">
      <c r="A12" s="310"/>
      <c r="B12" s="311"/>
      <c r="C12" s="311"/>
      <c r="D12" s="311"/>
      <c r="E12" s="311"/>
      <c r="F12" s="311"/>
      <c r="G12" s="312"/>
      <c r="H12" s="159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6"/>
      <c r="AZ12" s="323">
        <v>0</v>
      </c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5"/>
    </row>
    <row r="13" spans="1:105" s="135" customFormat="1" ht="30.75" customHeight="1">
      <c r="A13" s="307" t="s">
        <v>291</v>
      </c>
      <c r="B13" s="308"/>
      <c r="C13" s="308"/>
      <c r="D13" s="308"/>
      <c r="E13" s="308"/>
      <c r="F13" s="308"/>
      <c r="G13" s="309"/>
      <c r="H13" s="158"/>
      <c r="I13" s="313" t="s">
        <v>292</v>
      </c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4"/>
      <c r="AZ13" s="317" t="s">
        <v>288</v>
      </c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/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/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9"/>
    </row>
    <row r="14" spans="1:105" s="135" customFormat="1" ht="16.5" customHeight="1">
      <c r="A14" s="310"/>
      <c r="B14" s="311"/>
      <c r="C14" s="311"/>
      <c r="D14" s="311"/>
      <c r="E14" s="311"/>
      <c r="F14" s="311"/>
      <c r="G14" s="312"/>
      <c r="H14" s="159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6"/>
      <c r="AZ14" s="323"/>
      <c r="BA14" s="324"/>
      <c r="BB14" s="324"/>
      <c r="BC14" s="324"/>
      <c r="BD14" s="324"/>
      <c r="BE14" s="324"/>
      <c r="BF14" s="324"/>
      <c r="BG14" s="324"/>
      <c r="BH14" s="324"/>
      <c r="BI14" s="324"/>
      <c r="BJ14" s="324"/>
      <c r="BK14" s="324"/>
      <c r="BL14" s="324"/>
      <c r="BM14" s="324"/>
      <c r="BN14" s="324"/>
      <c r="BO14" s="324"/>
      <c r="BP14" s="324"/>
      <c r="BQ14" s="324"/>
      <c r="BR14" s="324"/>
      <c r="BS14" s="324"/>
      <c r="BT14" s="324"/>
      <c r="BU14" s="324"/>
      <c r="BV14" s="324"/>
      <c r="BW14" s="324"/>
      <c r="BX14" s="324"/>
      <c r="BY14" s="324"/>
      <c r="BZ14" s="324"/>
      <c r="CA14" s="324"/>
      <c r="CB14" s="324"/>
      <c r="CC14" s="324"/>
      <c r="CD14" s="324"/>
      <c r="CE14" s="324"/>
      <c r="CF14" s="324"/>
      <c r="CG14" s="324"/>
      <c r="CH14" s="324"/>
      <c r="CI14" s="324"/>
      <c r="CJ14" s="324"/>
      <c r="CK14" s="324"/>
      <c r="CL14" s="324"/>
      <c r="CM14" s="324"/>
      <c r="CN14" s="324"/>
      <c r="CO14" s="324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5"/>
    </row>
    <row r="15" spans="1:105" s="135" customFormat="1" ht="60.75" customHeight="1">
      <c r="A15" s="307" t="s">
        <v>293</v>
      </c>
      <c r="B15" s="308"/>
      <c r="C15" s="308"/>
      <c r="D15" s="308"/>
      <c r="E15" s="308"/>
      <c r="F15" s="308"/>
      <c r="G15" s="309"/>
      <c r="H15" s="158"/>
      <c r="I15" s="313" t="s">
        <v>294</v>
      </c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4"/>
      <c r="AZ15" s="317" t="s">
        <v>295</v>
      </c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9"/>
    </row>
    <row r="16" spans="1:105" s="135" customFormat="1" ht="16.5" customHeight="1">
      <c r="A16" s="310"/>
      <c r="B16" s="311"/>
      <c r="C16" s="311"/>
      <c r="D16" s="311"/>
      <c r="E16" s="311"/>
      <c r="F16" s="311"/>
      <c r="G16" s="312"/>
      <c r="H16" s="159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6"/>
      <c r="AZ16" s="320">
        <v>0</v>
      </c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2"/>
    </row>
    <row r="17" spans="1:105" s="135" customFormat="1" ht="45.75" customHeight="1">
      <c r="A17" s="307" t="s">
        <v>203</v>
      </c>
      <c r="B17" s="308"/>
      <c r="C17" s="308"/>
      <c r="D17" s="308"/>
      <c r="E17" s="308"/>
      <c r="F17" s="308"/>
      <c r="G17" s="309"/>
      <c r="H17" s="158"/>
      <c r="I17" s="313" t="s">
        <v>296</v>
      </c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4"/>
      <c r="AZ17" s="317" t="s">
        <v>297</v>
      </c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9"/>
    </row>
    <row r="18" spans="1:105" s="135" customFormat="1" ht="16.5" customHeight="1">
      <c r="A18" s="310"/>
      <c r="B18" s="311"/>
      <c r="C18" s="311"/>
      <c r="D18" s="311"/>
      <c r="E18" s="311"/>
      <c r="F18" s="311"/>
      <c r="G18" s="312"/>
      <c r="H18" s="159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6"/>
      <c r="AZ18" s="320">
        <v>0</v>
      </c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2"/>
    </row>
    <row r="19" spans="1:105" s="135" customFormat="1" ht="8.25" customHeight="1">
      <c r="A19" s="160"/>
      <c r="B19" s="160"/>
      <c r="C19" s="160"/>
      <c r="D19" s="160"/>
      <c r="E19" s="160"/>
      <c r="F19" s="160"/>
      <c r="G19" s="160"/>
      <c r="H19" s="161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</row>
    <row r="20" spans="1:105" s="133" customFormat="1" ht="27" customHeight="1">
      <c r="A20" s="222" t="s">
        <v>236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 t="s">
        <v>300</v>
      </c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</row>
    <row r="21" spans="1:105" s="149" customFormat="1" ht="13.5" customHeight="1">
      <c r="A21" s="225" t="s">
        <v>237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 t="s">
        <v>238</v>
      </c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 t="s">
        <v>275</v>
      </c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</row>
    <row r="22" ht="3" customHeight="1"/>
  </sheetData>
  <mergeCells count="32">
    <mergeCell ref="A3:DA3"/>
    <mergeCell ref="A5:DA5"/>
    <mergeCell ref="A6:DA6"/>
    <mergeCell ref="A8:G8"/>
    <mergeCell ref="H8:AY8"/>
    <mergeCell ref="AZ8:DA8"/>
    <mergeCell ref="A9:G10"/>
    <mergeCell ref="I9:AY10"/>
    <mergeCell ref="AZ9:DA9"/>
    <mergeCell ref="AZ10:DA10"/>
    <mergeCell ref="A11:G12"/>
    <mergeCell ref="I11:AY12"/>
    <mergeCell ref="AZ11:DA11"/>
    <mergeCell ref="AZ12:DA12"/>
    <mergeCell ref="A13:G14"/>
    <mergeCell ref="I13:AY14"/>
    <mergeCell ref="AZ13:DA13"/>
    <mergeCell ref="AZ14:DA14"/>
    <mergeCell ref="A15:G16"/>
    <mergeCell ref="I15:AY16"/>
    <mergeCell ref="AZ15:DA15"/>
    <mergeCell ref="AZ16:DA16"/>
    <mergeCell ref="A17:G18"/>
    <mergeCell ref="I17:AY18"/>
    <mergeCell ref="AZ17:DA17"/>
    <mergeCell ref="AZ18:DA18"/>
    <mergeCell ref="A20:AM20"/>
    <mergeCell ref="AN20:BY20"/>
    <mergeCell ref="BZ20:DA20"/>
    <mergeCell ref="A21:AM21"/>
    <mergeCell ref="AN21:BY21"/>
    <mergeCell ref="BZ21:DA2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5"/>
  </sheetPr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E27"/>
  <sheetViews>
    <sheetView zoomScale="130" zoomScaleNormal="130" zoomScalePageLayoutView="0" workbookViewId="0" topLeftCell="A1">
      <pane xSplit="23910" topLeftCell="R1" activePane="topLeft" state="split"/>
      <selection pane="topLeft" activeCell="F7" sqref="F7"/>
      <selection pane="topRight" activeCell="R1" sqref="R1"/>
    </sheetView>
  </sheetViews>
  <sheetFormatPr defaultColWidth="9.140625" defaultRowHeight="12.75"/>
  <cols>
    <col min="1" max="1" width="5.28125" style="2" customWidth="1"/>
    <col min="2" max="2" width="52.28125" style="2" customWidth="1"/>
    <col min="3" max="3" width="21.140625" style="2" customWidth="1"/>
    <col min="4" max="4" width="22.8515625" style="2" customWidth="1"/>
    <col min="5" max="5" width="4.7109375" style="2" customWidth="1"/>
    <col min="6" max="16384" width="9.140625" style="2" customWidth="1"/>
  </cols>
  <sheetData>
    <row r="1" spans="1:4" ht="12.75">
      <c r="A1" s="4"/>
      <c r="B1" s="4"/>
      <c r="C1" s="179"/>
      <c r="D1" s="179"/>
    </row>
    <row r="2" spans="1:4" ht="12.75">
      <c r="A2" s="178" t="s">
        <v>119</v>
      </c>
      <c r="B2" s="178"/>
      <c r="C2" s="178"/>
      <c r="D2" s="178"/>
    </row>
    <row r="3" spans="1:5" ht="12.75">
      <c r="A3" s="177" t="s">
        <v>298</v>
      </c>
      <c r="B3" s="177"/>
      <c r="C3" s="177"/>
      <c r="D3" s="177"/>
      <c r="E3" s="177"/>
    </row>
    <row r="4" spans="1:4" ht="12.75">
      <c r="A4" s="4"/>
      <c r="B4" s="4"/>
      <c r="C4" s="4"/>
      <c r="D4" s="4"/>
    </row>
    <row r="5" spans="1:4" ht="82.5" customHeight="1">
      <c r="A5" s="28" t="s">
        <v>144</v>
      </c>
      <c r="B5" s="28" t="s">
        <v>67</v>
      </c>
      <c r="C5" s="28" t="s">
        <v>69</v>
      </c>
      <c r="D5" s="28" t="s">
        <v>68</v>
      </c>
    </row>
    <row r="6" spans="1:4" ht="12.75">
      <c r="A6" s="29">
        <v>1</v>
      </c>
      <c r="B6" s="29">
        <v>2</v>
      </c>
      <c r="C6" s="29">
        <v>3</v>
      </c>
      <c r="D6" s="29">
        <v>4</v>
      </c>
    </row>
    <row r="7" spans="1:4" ht="15">
      <c r="A7" s="30">
        <v>1</v>
      </c>
      <c r="B7" s="33" t="s">
        <v>114</v>
      </c>
      <c r="C7" s="34">
        <v>0</v>
      </c>
      <c r="D7" s="174">
        <v>22</v>
      </c>
    </row>
    <row r="8" spans="1:4" ht="15">
      <c r="A8" s="30">
        <v>2</v>
      </c>
      <c r="B8" s="33" t="s">
        <v>114</v>
      </c>
      <c r="C8" s="34">
        <v>0</v>
      </c>
      <c r="D8" s="174">
        <v>22</v>
      </c>
    </row>
    <row r="9" spans="1:4" ht="15">
      <c r="A9" s="30">
        <v>3</v>
      </c>
      <c r="B9" s="33" t="s">
        <v>114</v>
      </c>
      <c r="C9" s="34">
        <v>0</v>
      </c>
      <c r="D9" s="174">
        <v>22</v>
      </c>
    </row>
    <row r="10" spans="1:4" ht="15">
      <c r="A10" s="30">
        <v>4</v>
      </c>
      <c r="B10" s="33" t="s">
        <v>114</v>
      </c>
      <c r="C10" s="34">
        <v>0</v>
      </c>
      <c r="D10" s="174">
        <v>22</v>
      </c>
    </row>
    <row r="11" spans="1:4" ht="15">
      <c r="A11" s="30">
        <v>5</v>
      </c>
      <c r="B11" s="33" t="s">
        <v>114</v>
      </c>
      <c r="C11" s="34">
        <v>0</v>
      </c>
      <c r="D11" s="174">
        <v>22</v>
      </c>
    </row>
    <row r="12" spans="1:4" ht="15">
      <c r="A12" s="30">
        <v>6</v>
      </c>
      <c r="B12" s="33" t="s">
        <v>114</v>
      </c>
      <c r="C12" s="34">
        <v>0</v>
      </c>
      <c r="D12" s="174">
        <v>22</v>
      </c>
    </row>
    <row r="13" spans="1:4" ht="15">
      <c r="A13" s="30">
        <v>7</v>
      </c>
      <c r="B13" s="33" t="s">
        <v>114</v>
      </c>
      <c r="C13" s="34">
        <v>0</v>
      </c>
      <c r="D13" s="174">
        <v>22</v>
      </c>
    </row>
    <row r="14" spans="1:4" ht="15">
      <c r="A14" s="30">
        <v>8</v>
      </c>
      <c r="B14" s="33" t="s">
        <v>114</v>
      </c>
      <c r="C14" s="34">
        <v>0</v>
      </c>
      <c r="D14" s="174">
        <v>22</v>
      </c>
    </row>
    <row r="15" spans="1:4" ht="15">
      <c r="A15" s="30">
        <v>9</v>
      </c>
      <c r="B15" s="33" t="s">
        <v>114</v>
      </c>
      <c r="C15" s="34">
        <v>0</v>
      </c>
      <c r="D15" s="174">
        <v>22</v>
      </c>
    </row>
    <row r="16" spans="1:4" ht="15">
      <c r="A16" s="30">
        <v>10</v>
      </c>
      <c r="B16" s="33" t="s">
        <v>114</v>
      </c>
      <c r="C16" s="34">
        <v>0</v>
      </c>
      <c r="D16" s="174">
        <v>22</v>
      </c>
    </row>
    <row r="17" spans="1:4" ht="15">
      <c r="A17" s="30">
        <v>11</v>
      </c>
      <c r="B17" s="33" t="s">
        <v>114</v>
      </c>
      <c r="C17" s="34">
        <v>0</v>
      </c>
      <c r="D17" s="174">
        <v>22</v>
      </c>
    </row>
    <row r="18" spans="1:4" ht="15">
      <c r="A18" s="30">
        <v>12</v>
      </c>
      <c r="B18" s="33" t="s">
        <v>114</v>
      </c>
      <c r="C18" s="34">
        <v>0</v>
      </c>
      <c r="D18" s="174">
        <v>22</v>
      </c>
    </row>
    <row r="19" spans="1:4" ht="16.5" customHeight="1">
      <c r="A19" s="31"/>
      <c r="B19" s="31" t="s">
        <v>70</v>
      </c>
      <c r="C19" s="90">
        <f>SUM(C7:C18)</f>
        <v>0</v>
      </c>
      <c r="D19" s="175">
        <f>MAX(D7:D18)</f>
        <v>22</v>
      </c>
    </row>
    <row r="20" spans="1:4" ht="12.75">
      <c r="A20" s="4"/>
      <c r="B20" s="4"/>
      <c r="C20" s="27"/>
      <c r="D20" s="27"/>
    </row>
    <row r="21" spans="1:5" s="67" customFormat="1" ht="12">
      <c r="A21" s="63" t="s">
        <v>299</v>
      </c>
      <c r="B21" s="63"/>
      <c r="C21" s="64" t="s">
        <v>300</v>
      </c>
      <c r="D21" s="64"/>
      <c r="E21" s="65"/>
    </row>
    <row r="22" spans="1:4" ht="12.75">
      <c r="A22" s="16" t="s">
        <v>32</v>
      </c>
      <c r="C22" s="16" t="s">
        <v>33</v>
      </c>
      <c r="D22" s="32" t="s">
        <v>34</v>
      </c>
    </row>
    <row r="23" spans="1:4" ht="12.75">
      <c r="A23" s="4"/>
      <c r="B23" s="4"/>
      <c r="C23" s="4"/>
      <c r="D23" s="4"/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/>
    </row>
    <row r="26" spans="1:4" ht="15">
      <c r="A26" s="26"/>
      <c r="B26" s="26"/>
      <c r="C26" s="24"/>
      <c r="D26" s="24"/>
    </row>
    <row r="27" spans="1:4" ht="15">
      <c r="A27" s="35" t="s">
        <v>143</v>
      </c>
      <c r="B27" s="24"/>
      <c r="C27" s="24"/>
      <c r="D27" s="24"/>
    </row>
  </sheetData>
  <sheetProtection/>
  <mergeCells count="3">
    <mergeCell ref="A3:E3"/>
    <mergeCell ref="A2:D2"/>
    <mergeCell ref="C1:D1"/>
  </mergeCells>
  <printOptions/>
  <pageMargins left="0.5905511811023623" right="0.1968503937007874" top="0.5905511811023623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D11"/>
  <sheetViews>
    <sheetView zoomScale="120" zoomScaleNormal="120" zoomScalePageLayoutView="0" workbookViewId="0" topLeftCell="A1">
      <selection activeCell="B5" sqref="B5"/>
    </sheetView>
  </sheetViews>
  <sheetFormatPr defaultColWidth="9.140625" defaultRowHeight="12.75"/>
  <cols>
    <col min="1" max="1" width="58.7109375" style="2" customWidth="1"/>
    <col min="2" max="2" width="50.140625" style="2" customWidth="1"/>
    <col min="3" max="16384" width="9.140625" style="2" customWidth="1"/>
  </cols>
  <sheetData>
    <row r="1" spans="1:2" ht="15.75">
      <c r="A1" s="180"/>
      <c r="B1" s="180"/>
    </row>
    <row r="2" spans="1:2" ht="15" customHeight="1">
      <c r="A2" s="178" t="s">
        <v>118</v>
      </c>
      <c r="B2" s="178"/>
    </row>
    <row r="3" spans="1:2" ht="12.75">
      <c r="A3" s="8"/>
      <c r="B3" s="25"/>
    </row>
    <row r="4" spans="1:2" ht="15">
      <c r="A4" s="24"/>
      <c r="B4" s="25"/>
    </row>
    <row r="5" spans="1:2" ht="45">
      <c r="A5" s="36" t="s">
        <v>82</v>
      </c>
      <c r="B5" s="59">
        <f>'ф.1.1'!D19</f>
        <v>22</v>
      </c>
    </row>
    <row r="6" spans="1:2" ht="33.75" customHeight="1">
      <c r="A6" s="36" t="s">
        <v>83</v>
      </c>
      <c r="B6" s="47">
        <f>'ф.1.1'!C19</f>
        <v>0</v>
      </c>
    </row>
    <row r="7" spans="1:2" ht="33">
      <c r="A7" s="36" t="s">
        <v>71</v>
      </c>
      <c r="B7" s="95">
        <f>B6/B5</f>
        <v>0</v>
      </c>
    </row>
    <row r="8" ht="15">
      <c r="A8" s="13"/>
    </row>
    <row r="9" spans="1:2" ht="15">
      <c r="A9" s="14" t="s">
        <v>299</v>
      </c>
      <c r="B9" s="15" t="s">
        <v>300</v>
      </c>
    </row>
    <row r="10" spans="1:4" ht="12.75">
      <c r="A10" s="61" t="s">
        <v>81</v>
      </c>
      <c r="B10" s="37" t="s">
        <v>34</v>
      </c>
      <c r="C10" s="10"/>
      <c r="D10" s="10"/>
    </row>
    <row r="11" spans="3:4" ht="12.75">
      <c r="C11" s="16"/>
      <c r="D11" s="32"/>
    </row>
  </sheetData>
  <sheetProtection/>
  <mergeCells count="2">
    <mergeCell ref="A1:B1"/>
    <mergeCell ref="A2:B2"/>
  </mergeCells>
  <printOptions/>
  <pageMargins left="0.5905511811023623" right="0.3937007874015748" top="0.787401574803149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X35"/>
  <sheetViews>
    <sheetView zoomScale="130" zoomScaleNormal="130" zoomScalePageLayoutView="0" workbookViewId="0" topLeftCell="A7">
      <selection activeCell="D11" sqref="D11"/>
    </sheetView>
  </sheetViews>
  <sheetFormatPr defaultColWidth="9.140625" defaultRowHeight="12.75"/>
  <cols>
    <col min="1" max="1" width="22.8515625" style="2" customWidth="1"/>
    <col min="2" max="2" width="29.8515625" style="2" customWidth="1"/>
    <col min="3" max="3" width="12.28125" style="2" customWidth="1"/>
    <col min="4" max="8" width="8.7109375" style="2" customWidth="1"/>
    <col min="9" max="9" width="21.00390625" style="2" customWidth="1"/>
    <col min="10" max="10" width="27.421875" style="2" customWidth="1"/>
    <col min="11" max="16384" width="9.140625" style="2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8.75" customHeight="1">
      <c r="A2" s="178" t="s">
        <v>78</v>
      </c>
      <c r="B2" s="178"/>
      <c r="C2" s="178"/>
      <c r="D2" s="178"/>
      <c r="E2" s="178"/>
      <c r="F2" s="178"/>
      <c r="G2" s="178"/>
      <c r="H2" s="178"/>
    </row>
    <row r="3" spans="1:8" ht="27.75" customHeight="1">
      <c r="A3" s="181" t="s">
        <v>79</v>
      </c>
      <c r="B3" s="181"/>
      <c r="C3" s="181"/>
      <c r="D3" s="181"/>
      <c r="E3" s="181"/>
      <c r="F3" s="181"/>
      <c r="G3" s="181"/>
      <c r="H3" s="181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54.75" customHeight="1">
      <c r="A5" s="28" t="s">
        <v>74</v>
      </c>
      <c r="B5" s="28" t="s">
        <v>75</v>
      </c>
      <c r="C5" s="28" t="s">
        <v>72</v>
      </c>
      <c r="D5" s="185" t="s">
        <v>73</v>
      </c>
      <c r="E5" s="185"/>
      <c r="F5" s="185"/>
      <c r="G5" s="185"/>
      <c r="H5" s="185"/>
    </row>
    <row r="6" spans="1:8" ht="13.5" customHeight="1">
      <c r="A6" s="182" t="s">
        <v>76</v>
      </c>
      <c r="B6" s="188" t="s">
        <v>302</v>
      </c>
      <c r="C6" s="188" t="s">
        <v>303</v>
      </c>
      <c r="D6" s="49">
        <v>2014</v>
      </c>
      <c r="E6" s="49">
        <v>2015</v>
      </c>
      <c r="F6" s="49">
        <v>2016</v>
      </c>
      <c r="G6" s="49">
        <v>2017</v>
      </c>
      <c r="H6" s="49">
        <v>2018</v>
      </c>
    </row>
    <row r="7" spans="1:9" ht="48" customHeight="1">
      <c r="A7" s="182"/>
      <c r="B7" s="189"/>
      <c r="C7" s="189"/>
      <c r="D7" s="55">
        <f>'ф.1.2'!B7</f>
        <v>0</v>
      </c>
      <c r="E7" s="55">
        <f>D7*(1-0.015)</f>
        <v>0</v>
      </c>
      <c r="F7" s="55">
        <f>E7*(1-0.015)</f>
        <v>0</v>
      </c>
      <c r="G7" s="55">
        <f>F7*(1-0.015)</f>
        <v>0</v>
      </c>
      <c r="H7" s="55">
        <f>G7*(1-0.015)</f>
        <v>0</v>
      </c>
      <c r="I7" s="96"/>
    </row>
    <row r="8" spans="1:8" ht="16.5" customHeight="1">
      <c r="A8" s="190" t="s">
        <v>169</v>
      </c>
      <c r="B8" s="183"/>
      <c r="C8" s="183"/>
      <c r="D8" s="49">
        <v>2014</v>
      </c>
      <c r="E8" s="49">
        <v>2015</v>
      </c>
      <c r="F8" s="49">
        <v>2016</v>
      </c>
      <c r="G8" s="49">
        <v>2017</v>
      </c>
      <c r="H8" s="49">
        <v>2018</v>
      </c>
    </row>
    <row r="9" spans="1:8" ht="51" customHeight="1">
      <c r="A9" s="191"/>
      <c r="B9" s="184"/>
      <c r="C9" s="184"/>
      <c r="D9" s="116">
        <f>'ф.3.3'!B13</f>
        <v>0</v>
      </c>
      <c r="E9" s="54">
        <f>D9*(1-0.015)</f>
        <v>0</v>
      </c>
      <c r="F9" s="54">
        <f>E9*(1-0.015)</f>
        <v>0</v>
      </c>
      <c r="G9" s="54">
        <f>F9*(1-0.015)</f>
        <v>0</v>
      </c>
      <c r="H9" s="54">
        <f>G9*(1-0.015)</f>
        <v>0</v>
      </c>
    </row>
    <row r="10" spans="1:8" ht="15.75" customHeight="1">
      <c r="A10" s="182" t="s">
        <v>170</v>
      </c>
      <c r="B10" s="186" t="s">
        <v>304</v>
      </c>
      <c r="C10" s="186" t="s">
        <v>305</v>
      </c>
      <c r="D10" s="49">
        <v>2014</v>
      </c>
      <c r="E10" s="49">
        <v>2015</v>
      </c>
      <c r="F10" s="49">
        <v>2016</v>
      </c>
      <c r="G10" s="49">
        <v>2017</v>
      </c>
      <c r="H10" s="49">
        <v>2018</v>
      </c>
    </row>
    <row r="11" spans="1:8" ht="77.25" customHeight="1">
      <c r="A11" s="182"/>
      <c r="B11" s="187"/>
      <c r="C11" s="187"/>
      <c r="D11" s="55">
        <f>'ф.2.4'!B48</f>
        <v>1.1600000000000001</v>
      </c>
      <c r="E11" s="55">
        <f>'ф.2.4'!C48</f>
        <v>1.1600000000000001</v>
      </c>
      <c r="F11" s="55">
        <f>'ф.2.4'!D48</f>
        <v>1.1600000000000001</v>
      </c>
      <c r="G11" s="55">
        <f>'ф.2.4'!E48</f>
        <v>1.1600000000000001</v>
      </c>
      <c r="H11" s="55">
        <f>'ф.2.4'!F48</f>
        <v>1.1600000000000001</v>
      </c>
    </row>
    <row r="12" spans="1:8" ht="35.25" customHeight="1">
      <c r="A12" s="192" t="s">
        <v>80</v>
      </c>
      <c r="B12" s="192"/>
      <c r="C12" s="192"/>
      <c r="D12" s="192"/>
      <c r="E12" s="192"/>
      <c r="F12" s="192"/>
      <c r="G12" s="48"/>
      <c r="H12" s="48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s="67" customFormat="1" ht="12">
      <c r="A16" s="63" t="s">
        <v>299</v>
      </c>
      <c r="B16" s="63"/>
      <c r="C16" s="64" t="s">
        <v>300</v>
      </c>
      <c r="D16" s="64"/>
      <c r="E16" s="63"/>
      <c r="F16" s="64"/>
      <c r="G16" s="64"/>
      <c r="H16" s="64"/>
    </row>
    <row r="17" spans="1:8" ht="12.75">
      <c r="A17" s="16" t="s">
        <v>32</v>
      </c>
      <c r="C17" s="16" t="s">
        <v>33</v>
      </c>
      <c r="G17" s="16" t="s">
        <v>34</v>
      </c>
      <c r="H17" s="27"/>
    </row>
    <row r="18" spans="1:8" ht="12.75">
      <c r="A18" s="27"/>
      <c r="B18" s="27"/>
      <c r="C18" s="27"/>
      <c r="D18" s="27"/>
      <c r="E18" s="27"/>
      <c r="F18" s="27"/>
      <c r="G18" s="27"/>
      <c r="H18" s="27"/>
    </row>
    <row r="19" spans="1:8" ht="12.75">
      <c r="A19" s="38"/>
      <c r="B19" s="38"/>
      <c r="C19" s="4"/>
      <c r="D19" s="4"/>
      <c r="E19" s="4"/>
      <c r="F19" s="4"/>
      <c r="G19" s="4"/>
      <c r="H19" s="4"/>
    </row>
    <row r="20" spans="1:8" ht="12.75">
      <c r="A20" s="39" t="s">
        <v>77</v>
      </c>
      <c r="B20" s="4"/>
      <c r="C20" s="4"/>
      <c r="D20" s="4"/>
      <c r="E20" s="4"/>
      <c r="F20" s="4"/>
      <c r="G20" s="4"/>
      <c r="H20" s="4"/>
    </row>
    <row r="21" s="10" customFormat="1" ht="12.75"/>
    <row r="22" spans="4:24" s="10" customFormat="1" ht="12.75"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</row>
    <row r="23" s="10" customFormat="1" ht="12.75"/>
    <row r="24" s="10" customFormat="1" ht="12.75"/>
    <row r="25" s="10" customFormat="1" ht="12.75"/>
    <row r="26" s="10" customFormat="1" ht="12.75"/>
    <row r="27" spans="9:10" s="10" customFormat="1" ht="15" customHeight="1">
      <c r="I27" s="40"/>
      <c r="J27" s="40"/>
    </row>
    <row r="28" spans="9:10" s="10" customFormat="1" ht="15">
      <c r="I28" s="40"/>
      <c r="J28" s="40"/>
    </row>
    <row r="29" spans="9:10" s="10" customFormat="1" ht="12.75" customHeight="1">
      <c r="I29" s="40"/>
      <c r="J29" s="40"/>
    </row>
    <row r="30" spans="9:10" s="10" customFormat="1" ht="15">
      <c r="I30" s="40"/>
      <c r="J30" s="40"/>
    </row>
    <row r="31" spans="4:24" s="10" customFormat="1" ht="12.75"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</row>
    <row r="32" spans="9:11" ht="15">
      <c r="I32" s="40"/>
      <c r="J32" s="40"/>
      <c r="K32" s="10"/>
    </row>
    <row r="33" spans="9:11" ht="15" customHeight="1">
      <c r="I33" s="41"/>
      <c r="J33" s="41"/>
      <c r="K33" s="10"/>
    </row>
    <row r="34" spans="9:11" ht="15">
      <c r="I34" s="41"/>
      <c r="J34" s="41"/>
      <c r="K34" s="10"/>
    </row>
    <row r="35" spans="9:11" ht="15">
      <c r="I35" s="41"/>
      <c r="J35" s="41"/>
      <c r="K35" s="10"/>
    </row>
  </sheetData>
  <sheetProtection/>
  <mergeCells count="13">
    <mergeCell ref="C6:C7"/>
    <mergeCell ref="A8:A9"/>
    <mergeCell ref="A12:F12"/>
    <mergeCell ref="A2:H2"/>
    <mergeCell ref="A3:H3"/>
    <mergeCell ref="A10:A11"/>
    <mergeCell ref="C8:C9"/>
    <mergeCell ref="B8:B9"/>
    <mergeCell ref="D5:H5"/>
    <mergeCell ref="B10:B11"/>
    <mergeCell ref="C10:C11"/>
    <mergeCell ref="A6:A7"/>
    <mergeCell ref="B6:B7"/>
  </mergeCells>
  <printOptions/>
  <pageMargins left="0.7874015748031497" right="0.5905511811023623" top="0.5905511811023623" bottom="3.937007874015748" header="0.5118110236220472" footer="0.5118110236220472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G36"/>
  <sheetViews>
    <sheetView zoomScale="120" zoomScaleNormal="120" zoomScalePageLayoutView="0" workbookViewId="0" topLeftCell="A22">
      <selection activeCell="A45" sqref="A45"/>
    </sheetView>
  </sheetViews>
  <sheetFormatPr defaultColWidth="9.140625" defaultRowHeight="12.75"/>
  <cols>
    <col min="1" max="1" width="69.140625" style="2" customWidth="1"/>
    <col min="2" max="2" width="7.57421875" style="2" customWidth="1"/>
    <col min="3" max="3" width="7.00390625" style="2" customWidth="1"/>
    <col min="4" max="4" width="10.140625" style="2" customWidth="1"/>
    <col min="5" max="5" width="8.7109375" style="2" customWidth="1"/>
    <col min="6" max="6" width="7.421875" style="2" customWidth="1"/>
    <col min="7" max="7" width="16.00390625" style="2" customWidth="1"/>
    <col min="8" max="16384" width="9.140625" style="2" customWidth="1"/>
  </cols>
  <sheetData>
    <row r="1" spans="1:7" ht="12.75">
      <c r="A1" s="4"/>
      <c r="B1" s="194" t="s">
        <v>121</v>
      </c>
      <c r="C1" s="194"/>
      <c r="D1" s="194"/>
      <c r="E1" s="194"/>
      <c r="F1" s="194"/>
      <c r="G1" s="194"/>
    </row>
    <row r="2" spans="1:7" ht="12.75">
      <c r="A2" s="4"/>
      <c r="B2" s="169" t="s">
        <v>115</v>
      </c>
      <c r="C2" s="169"/>
      <c r="D2" s="169"/>
      <c r="E2" s="169"/>
      <c r="F2" s="169"/>
      <c r="G2" s="169"/>
    </row>
    <row r="3" spans="1:7" ht="12.75">
      <c r="A3" s="4"/>
      <c r="B3" s="193" t="s">
        <v>2</v>
      </c>
      <c r="C3" s="193"/>
      <c r="D3" s="193"/>
      <c r="E3" s="193"/>
      <c r="F3" s="193"/>
      <c r="G3" s="193"/>
    </row>
    <row r="4" spans="1:7" ht="12.75">
      <c r="A4" s="5"/>
      <c r="B4" s="193" t="s">
        <v>116</v>
      </c>
      <c r="C4" s="193"/>
      <c r="D4" s="193"/>
      <c r="E4" s="193"/>
      <c r="F4" s="193"/>
      <c r="G4" s="193"/>
    </row>
    <row r="5" spans="1:7" ht="12.75">
      <c r="A5" s="7" t="s">
        <v>3</v>
      </c>
      <c r="B5" s="193" t="s">
        <v>117</v>
      </c>
      <c r="C5" s="193"/>
      <c r="D5" s="193"/>
      <c r="E5" s="193"/>
      <c r="F5" s="193"/>
      <c r="G5" s="193"/>
    </row>
    <row r="6" spans="1:7" s="10" customFormat="1" ht="12.75">
      <c r="A6" s="60" t="s">
        <v>120</v>
      </c>
      <c r="B6" s="193" t="s">
        <v>122</v>
      </c>
      <c r="C6" s="193"/>
      <c r="D6" s="193"/>
      <c r="E6" s="193"/>
      <c r="F6" s="193"/>
      <c r="G6" s="193"/>
    </row>
    <row r="7" spans="1:6" ht="12.75" customHeight="1">
      <c r="A7" s="5"/>
      <c r="B7" s="5"/>
      <c r="C7" s="5"/>
      <c r="D7" s="5"/>
      <c r="E7" s="11"/>
      <c r="F7" s="5"/>
    </row>
    <row r="8" spans="1:7" ht="15" customHeight="1">
      <c r="A8" s="170" t="s">
        <v>123</v>
      </c>
      <c r="B8" s="170" t="s">
        <v>4</v>
      </c>
      <c r="C8" s="170"/>
      <c r="D8" s="170" t="s">
        <v>5</v>
      </c>
      <c r="E8" s="170" t="s">
        <v>22</v>
      </c>
      <c r="F8" s="170" t="s">
        <v>6</v>
      </c>
      <c r="G8" s="170" t="s">
        <v>21</v>
      </c>
    </row>
    <row r="9" spans="1:7" ht="38.25">
      <c r="A9" s="170"/>
      <c r="B9" s="1" t="s">
        <v>306</v>
      </c>
      <c r="C9" s="1" t="s">
        <v>307</v>
      </c>
      <c r="D9" s="170"/>
      <c r="E9" s="170"/>
      <c r="F9" s="170"/>
      <c r="G9" s="170"/>
    </row>
    <row r="10" spans="1: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24.75" customHeight="1">
      <c r="A11" s="57" t="s">
        <v>7</v>
      </c>
      <c r="B11" s="9" t="s">
        <v>8</v>
      </c>
      <c r="C11" s="9" t="s">
        <v>8</v>
      </c>
      <c r="D11" s="9" t="s">
        <v>8</v>
      </c>
      <c r="E11" s="9" t="s">
        <v>8</v>
      </c>
      <c r="F11" s="19">
        <f>(F13+F14)/2</f>
        <v>2</v>
      </c>
      <c r="G11" s="20" t="s">
        <v>56</v>
      </c>
    </row>
    <row r="12" spans="1:7" ht="12.75">
      <c r="A12" s="57" t="s">
        <v>9</v>
      </c>
      <c r="B12" s="9"/>
      <c r="C12" s="9"/>
      <c r="D12" s="9"/>
      <c r="E12" s="9"/>
      <c r="F12" s="9"/>
      <c r="G12" s="20"/>
    </row>
    <row r="13" spans="1:7" ht="24">
      <c r="A13" s="57" t="s">
        <v>25</v>
      </c>
      <c r="B13" s="113" t="s">
        <v>184</v>
      </c>
      <c r="C13" s="113" t="s">
        <v>184</v>
      </c>
      <c r="D13" s="19">
        <f>B13/C13*100</f>
        <v>100</v>
      </c>
      <c r="E13" s="9" t="s">
        <v>0</v>
      </c>
      <c r="F13" s="21">
        <v>2</v>
      </c>
      <c r="G13" s="20"/>
    </row>
    <row r="14" spans="1:7" ht="36">
      <c r="A14" s="57" t="s">
        <v>24</v>
      </c>
      <c r="B14" s="19">
        <f>B16+B17+B18+B19</f>
        <v>4</v>
      </c>
      <c r="C14" s="19">
        <f>C16+C17+C18+C19</f>
        <v>4</v>
      </c>
      <c r="D14" s="19">
        <f>B14/C14*100</f>
        <v>100</v>
      </c>
      <c r="E14" s="9" t="s">
        <v>0</v>
      </c>
      <c r="F14" s="9">
        <v>2</v>
      </c>
      <c r="G14" s="20"/>
    </row>
    <row r="15" spans="1:7" ht="12.75">
      <c r="A15" s="57" t="s">
        <v>10</v>
      </c>
      <c r="B15" s="9"/>
      <c r="C15" s="9"/>
      <c r="D15" s="9"/>
      <c r="E15" s="9"/>
      <c r="F15" s="9"/>
      <c r="G15" s="20"/>
    </row>
    <row r="16" spans="1:7" ht="15.75" customHeight="1">
      <c r="A16" s="57" t="s">
        <v>11</v>
      </c>
      <c r="B16" s="9">
        <v>1</v>
      </c>
      <c r="C16" s="9">
        <v>1</v>
      </c>
      <c r="D16" s="19">
        <f>B16/C16*100</f>
        <v>100</v>
      </c>
      <c r="E16" s="9" t="s">
        <v>8</v>
      </c>
      <c r="F16" s="9"/>
      <c r="G16" s="20"/>
    </row>
    <row r="17" spans="1:7" ht="24">
      <c r="A17" s="57" t="s">
        <v>103</v>
      </c>
      <c r="B17" s="9">
        <v>1</v>
      </c>
      <c r="C17" s="9">
        <v>1</v>
      </c>
      <c r="D17" s="19">
        <f>B17/C17*100</f>
        <v>100</v>
      </c>
      <c r="E17" s="9" t="s">
        <v>8</v>
      </c>
      <c r="F17" s="9"/>
      <c r="G17" s="20"/>
    </row>
    <row r="18" spans="1:7" ht="24" customHeight="1">
      <c r="A18" s="57" t="s">
        <v>12</v>
      </c>
      <c r="B18" s="62">
        <v>1</v>
      </c>
      <c r="C18" s="62">
        <v>1</v>
      </c>
      <c r="D18" s="9">
        <f>B18/C18*100</f>
        <v>100</v>
      </c>
      <c r="E18" s="9" t="s">
        <v>8</v>
      </c>
      <c r="F18" s="9"/>
      <c r="G18" s="20"/>
    </row>
    <row r="19" spans="1:7" ht="24">
      <c r="A19" s="57" t="s">
        <v>13</v>
      </c>
      <c r="B19" s="9">
        <v>1</v>
      </c>
      <c r="C19" s="9">
        <v>1</v>
      </c>
      <c r="D19" s="9">
        <f>B19/C19*100</f>
        <v>100</v>
      </c>
      <c r="E19" s="9" t="s">
        <v>8</v>
      </c>
      <c r="F19" s="9"/>
      <c r="G19" s="20"/>
    </row>
    <row r="20" spans="1:7" ht="27.75" customHeight="1">
      <c r="A20" s="57" t="s">
        <v>14</v>
      </c>
      <c r="B20" s="9" t="s">
        <v>8</v>
      </c>
      <c r="C20" s="9" t="s">
        <v>8</v>
      </c>
      <c r="D20" s="9" t="s">
        <v>8</v>
      </c>
      <c r="E20" s="9" t="s">
        <v>8</v>
      </c>
      <c r="F20" s="19">
        <f>(F22+F23+F24)/3</f>
        <v>2</v>
      </c>
      <c r="G20" s="20" t="s">
        <v>59</v>
      </c>
    </row>
    <row r="21" spans="1:7" ht="12.75">
      <c r="A21" s="57" t="s">
        <v>15</v>
      </c>
      <c r="B21" s="9"/>
      <c r="C21" s="9"/>
      <c r="D21" s="9"/>
      <c r="E21" s="9"/>
      <c r="F21" s="9"/>
      <c r="G21" s="20"/>
    </row>
    <row r="22" spans="1:7" ht="24">
      <c r="A22" s="57" t="s">
        <v>26</v>
      </c>
      <c r="B22" s="9">
        <v>1</v>
      </c>
      <c r="C22" s="9">
        <v>1</v>
      </c>
      <c r="D22" s="19">
        <f>B22/C22*100</f>
        <v>100</v>
      </c>
      <c r="E22" s="9" t="s">
        <v>0</v>
      </c>
      <c r="F22" s="9">
        <v>2</v>
      </c>
      <c r="G22" s="20"/>
    </row>
    <row r="23" spans="1:7" ht="24">
      <c r="A23" s="57" t="s">
        <v>57</v>
      </c>
      <c r="B23" s="9">
        <v>0</v>
      </c>
      <c r="C23" s="9">
        <v>0</v>
      </c>
      <c r="D23" s="94">
        <v>100</v>
      </c>
      <c r="E23" s="9" t="s">
        <v>0</v>
      </c>
      <c r="F23" s="9">
        <v>2</v>
      </c>
      <c r="G23" s="20"/>
    </row>
    <row r="24" spans="1:7" ht="24">
      <c r="A24" s="57" t="s">
        <v>58</v>
      </c>
      <c r="B24" s="9">
        <v>0</v>
      </c>
      <c r="C24" s="9">
        <v>0</v>
      </c>
      <c r="D24" s="94">
        <v>100</v>
      </c>
      <c r="E24" s="9" t="s">
        <v>0</v>
      </c>
      <c r="F24" s="9">
        <v>2</v>
      </c>
      <c r="G24" s="20"/>
    </row>
    <row r="25" spans="1:7" ht="24" customHeight="1">
      <c r="A25" s="12" t="s">
        <v>16</v>
      </c>
      <c r="B25" s="9">
        <v>1</v>
      </c>
      <c r="C25" s="9">
        <v>1</v>
      </c>
      <c r="D25" s="19">
        <f>B25/C25*100</f>
        <v>100</v>
      </c>
      <c r="E25" s="9" t="s">
        <v>0</v>
      </c>
      <c r="F25" s="9">
        <v>2</v>
      </c>
      <c r="G25" s="20"/>
    </row>
    <row r="26" spans="1:7" ht="36">
      <c r="A26" s="12" t="s">
        <v>17</v>
      </c>
      <c r="B26" s="9">
        <v>1</v>
      </c>
      <c r="C26" s="9">
        <v>1</v>
      </c>
      <c r="D26" s="19">
        <f>B26/C26*100</f>
        <v>100</v>
      </c>
      <c r="E26" s="9" t="s">
        <v>0</v>
      </c>
      <c r="F26" s="9">
        <v>2</v>
      </c>
      <c r="G26" s="20"/>
    </row>
    <row r="27" spans="1:7" ht="24">
      <c r="A27" s="12" t="s">
        <v>18</v>
      </c>
      <c r="B27" s="9"/>
      <c r="C27" s="9"/>
      <c r="D27" s="9" t="s">
        <v>8</v>
      </c>
      <c r="E27" s="9" t="s">
        <v>8</v>
      </c>
      <c r="F27" s="19">
        <f>F28</f>
        <v>2</v>
      </c>
      <c r="G27" s="20"/>
    </row>
    <row r="28" spans="1:7" ht="39" customHeight="1">
      <c r="A28" s="12" t="s">
        <v>19</v>
      </c>
      <c r="B28" s="62">
        <v>0</v>
      </c>
      <c r="C28" s="62">
        <v>0</v>
      </c>
      <c r="D28" s="19">
        <v>100</v>
      </c>
      <c r="E28" s="9"/>
      <c r="F28" s="9">
        <v>2</v>
      </c>
      <c r="G28" s="20"/>
    </row>
    <row r="29" spans="1:7" ht="24" customHeight="1">
      <c r="A29" s="12" t="s">
        <v>20</v>
      </c>
      <c r="B29" s="9" t="s">
        <v>8</v>
      </c>
      <c r="C29" s="9" t="s">
        <v>8</v>
      </c>
      <c r="D29" s="9" t="s">
        <v>8</v>
      </c>
      <c r="E29" s="9" t="s">
        <v>8</v>
      </c>
      <c r="F29" s="19">
        <f>(F31+F32)/2</f>
        <v>2</v>
      </c>
      <c r="G29" s="20" t="s">
        <v>60</v>
      </c>
    </row>
    <row r="30" spans="1:7" ht="12.75">
      <c r="A30" s="12" t="s">
        <v>15</v>
      </c>
      <c r="B30" s="9"/>
      <c r="C30" s="9"/>
      <c r="D30" s="9"/>
      <c r="E30" s="9"/>
      <c r="F30" s="9"/>
      <c r="G30" s="20"/>
    </row>
    <row r="31" spans="1:7" ht="36">
      <c r="A31" s="12" t="s">
        <v>28</v>
      </c>
      <c r="B31" s="62">
        <v>0</v>
      </c>
      <c r="C31" s="62">
        <v>0</v>
      </c>
      <c r="D31" s="19">
        <v>100</v>
      </c>
      <c r="E31" s="9" t="s">
        <v>1</v>
      </c>
      <c r="F31" s="58">
        <v>2</v>
      </c>
      <c r="G31" s="20"/>
    </row>
    <row r="32" spans="1:7" ht="48">
      <c r="A32" s="12" t="s">
        <v>27</v>
      </c>
      <c r="B32" s="62">
        <v>0</v>
      </c>
      <c r="C32" s="62">
        <v>0</v>
      </c>
      <c r="D32" s="93">
        <v>100</v>
      </c>
      <c r="E32" s="9" t="s">
        <v>1</v>
      </c>
      <c r="F32" s="58">
        <v>2</v>
      </c>
      <c r="G32" s="20"/>
    </row>
    <row r="33" spans="1:7" ht="33" customHeight="1">
      <c r="A33" s="127" t="s">
        <v>46</v>
      </c>
      <c r="B33" s="9" t="s">
        <v>8</v>
      </c>
      <c r="C33" s="9" t="s">
        <v>8</v>
      </c>
      <c r="D33" s="9" t="s">
        <v>8</v>
      </c>
      <c r="E33" s="9" t="s">
        <v>8</v>
      </c>
      <c r="F33" s="23">
        <f>(F11+F20+F25+F26+F27+F29)/6</f>
        <v>2</v>
      </c>
      <c r="G33" s="20" t="s">
        <v>61</v>
      </c>
    </row>
    <row r="35" spans="1:7" s="67" customFormat="1" ht="12">
      <c r="A35" s="63" t="s">
        <v>299</v>
      </c>
      <c r="B35" s="64" t="s">
        <v>300</v>
      </c>
      <c r="C35" s="64"/>
      <c r="D35" s="64"/>
      <c r="E35" s="63"/>
      <c r="F35" s="64"/>
      <c r="G35" s="64"/>
    </row>
    <row r="36" spans="1:5" ht="12.75">
      <c r="A36" s="16" t="s">
        <v>32</v>
      </c>
      <c r="B36" s="16" t="s">
        <v>33</v>
      </c>
      <c r="E36" s="16" t="s">
        <v>34</v>
      </c>
    </row>
  </sheetData>
  <sheetProtection/>
  <mergeCells count="12">
    <mergeCell ref="F8:F9"/>
    <mergeCell ref="G8:G9"/>
    <mergeCell ref="A8:A9"/>
    <mergeCell ref="B8:C8"/>
    <mergeCell ref="D8:D9"/>
    <mergeCell ref="E8:E9"/>
    <mergeCell ref="B6:G6"/>
    <mergeCell ref="B1:G1"/>
    <mergeCell ref="B2:G2"/>
    <mergeCell ref="B3:G3"/>
    <mergeCell ref="B4:G4"/>
    <mergeCell ref="B5:G5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7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79.28125" style="0" customWidth="1"/>
    <col min="2" max="2" width="8.00390625" style="0" customWidth="1"/>
    <col min="3" max="3" width="6.28125" style="0" customWidth="1"/>
    <col min="4" max="4" width="8.8515625" style="0" customWidth="1"/>
    <col min="5" max="5" width="8.140625" style="0" customWidth="1"/>
    <col min="6" max="6" width="7.8515625" style="125" customWidth="1"/>
    <col min="7" max="7" width="16.8515625" style="0" customWidth="1"/>
  </cols>
  <sheetData>
    <row r="1" spans="1:7" ht="12.75">
      <c r="A1" s="5"/>
      <c r="B1" s="193"/>
      <c r="C1" s="193"/>
      <c r="D1" s="193"/>
      <c r="E1" s="193"/>
      <c r="F1" s="193"/>
      <c r="G1" s="193"/>
    </row>
    <row r="2" spans="1:7" s="17" customFormat="1" ht="12.75">
      <c r="A2" s="7" t="s">
        <v>29</v>
      </c>
      <c r="B2" s="6"/>
      <c r="C2" s="6"/>
      <c r="D2" s="6"/>
      <c r="E2" s="6"/>
      <c r="F2" s="119"/>
      <c r="G2" s="2"/>
    </row>
    <row r="3" spans="1:7" ht="12.75">
      <c r="A3" s="5"/>
      <c r="B3" s="5"/>
      <c r="C3" s="5"/>
      <c r="D3" s="5"/>
      <c r="E3" s="11"/>
      <c r="F3" s="120"/>
      <c r="G3" s="2"/>
    </row>
    <row r="4" spans="1:7" ht="15" customHeight="1">
      <c r="A4" s="170" t="s">
        <v>123</v>
      </c>
      <c r="B4" s="170" t="s">
        <v>4</v>
      </c>
      <c r="C4" s="170"/>
      <c r="D4" s="170" t="s">
        <v>166</v>
      </c>
      <c r="E4" s="170" t="s">
        <v>22</v>
      </c>
      <c r="F4" s="165" t="s">
        <v>167</v>
      </c>
      <c r="G4" s="170" t="s">
        <v>21</v>
      </c>
    </row>
    <row r="5" spans="1:7" ht="40.5" customHeight="1">
      <c r="A5" s="170"/>
      <c r="B5" s="1" t="s">
        <v>23</v>
      </c>
      <c r="C5" s="1" t="s">
        <v>165</v>
      </c>
      <c r="D5" s="170"/>
      <c r="E5" s="170"/>
      <c r="F5" s="165"/>
      <c r="G5" s="170"/>
    </row>
    <row r="6" spans="1:7" ht="12.75">
      <c r="A6" s="56">
        <v>1</v>
      </c>
      <c r="B6" s="3">
        <v>2</v>
      </c>
      <c r="C6" s="3">
        <v>3</v>
      </c>
      <c r="D6" s="3">
        <v>4</v>
      </c>
      <c r="E6" s="3">
        <v>5</v>
      </c>
      <c r="F6" s="56">
        <v>6</v>
      </c>
      <c r="G6" s="3">
        <v>7</v>
      </c>
    </row>
    <row r="7" spans="1:7" ht="21.75" customHeight="1">
      <c r="A7" s="57" t="s">
        <v>124</v>
      </c>
      <c r="B7" s="9" t="s">
        <v>8</v>
      </c>
      <c r="C7" s="9"/>
      <c r="D7" s="9" t="s">
        <v>8</v>
      </c>
      <c r="E7" s="9" t="s">
        <v>8</v>
      </c>
      <c r="F7" s="93">
        <f>(F9+F10+F13)/3</f>
        <v>2</v>
      </c>
      <c r="G7" s="20" t="s">
        <v>59</v>
      </c>
    </row>
    <row r="8" spans="1:7" ht="12.75">
      <c r="A8" s="57" t="s">
        <v>15</v>
      </c>
      <c r="B8" s="9"/>
      <c r="C8" s="9"/>
      <c r="D8" s="9"/>
      <c r="E8" s="9"/>
      <c r="F8" s="58"/>
      <c r="G8" s="50"/>
    </row>
    <row r="9" spans="1:7" ht="28.5" customHeight="1">
      <c r="A9" s="57" t="s">
        <v>125</v>
      </c>
      <c r="B9" s="9">
        <v>40</v>
      </c>
      <c r="C9" s="9">
        <v>40</v>
      </c>
      <c r="D9" s="126">
        <f>B9/C9*100</f>
        <v>100</v>
      </c>
      <c r="E9" s="9" t="s">
        <v>1</v>
      </c>
      <c r="F9" s="58">
        <v>2</v>
      </c>
      <c r="G9" s="168"/>
    </row>
    <row r="10" spans="1:7" ht="23.25" customHeight="1">
      <c r="A10" s="57" t="s">
        <v>126</v>
      </c>
      <c r="B10" s="9" t="s">
        <v>8</v>
      </c>
      <c r="C10" s="9" t="s">
        <v>8</v>
      </c>
      <c r="D10" s="126" t="s">
        <v>8</v>
      </c>
      <c r="E10" s="9" t="s">
        <v>1</v>
      </c>
      <c r="F10" s="58">
        <v>2</v>
      </c>
      <c r="G10" s="166"/>
    </row>
    <row r="11" spans="1:7" ht="25.5" customHeight="1">
      <c r="A11" s="57" t="s">
        <v>30</v>
      </c>
      <c r="B11" s="9">
        <v>70</v>
      </c>
      <c r="C11" s="9">
        <v>70</v>
      </c>
      <c r="D11" s="126">
        <f>B11/C11*100</f>
        <v>100</v>
      </c>
      <c r="E11" s="9" t="s">
        <v>8</v>
      </c>
      <c r="F11" s="58"/>
      <c r="G11" s="166"/>
    </row>
    <row r="12" spans="1:7" ht="12.75">
      <c r="A12" s="57" t="s">
        <v>31</v>
      </c>
      <c r="B12" s="9">
        <v>95</v>
      </c>
      <c r="C12" s="9">
        <v>95</v>
      </c>
      <c r="D12" s="126">
        <f>B12/C12*100</f>
        <v>100</v>
      </c>
      <c r="E12" s="9" t="s">
        <v>8</v>
      </c>
      <c r="F12" s="58"/>
      <c r="G12" s="167"/>
    </row>
    <row r="13" spans="1:7" ht="48" customHeight="1">
      <c r="A13" s="57" t="s">
        <v>127</v>
      </c>
      <c r="B13" s="9">
        <v>0</v>
      </c>
      <c r="C13" s="9">
        <v>0</v>
      </c>
      <c r="D13" s="131">
        <v>100</v>
      </c>
      <c r="E13" s="9" t="s">
        <v>1</v>
      </c>
      <c r="F13" s="58">
        <v>2</v>
      </c>
      <c r="G13" s="50"/>
    </row>
    <row r="14" spans="1:7" ht="29.25" customHeight="1">
      <c r="A14" s="68" t="s">
        <v>128</v>
      </c>
      <c r="B14" s="9"/>
      <c r="C14" s="9"/>
      <c r="D14" s="126"/>
      <c r="E14" s="58"/>
      <c r="F14" s="93">
        <f>F15/1</f>
        <v>0.5</v>
      </c>
      <c r="G14" s="50"/>
    </row>
    <row r="15" spans="1:7" ht="24">
      <c r="A15" s="57" t="s">
        <v>129</v>
      </c>
      <c r="B15" s="9">
        <v>0</v>
      </c>
      <c r="C15" s="9">
        <v>0</v>
      </c>
      <c r="D15" s="131">
        <v>100</v>
      </c>
      <c r="E15" s="9" t="s">
        <v>1</v>
      </c>
      <c r="F15" s="93">
        <v>0.5</v>
      </c>
      <c r="G15" s="50"/>
    </row>
    <row r="16" spans="1:7" ht="27" customHeight="1">
      <c r="A16" s="57" t="s">
        <v>130</v>
      </c>
      <c r="B16" s="62"/>
      <c r="C16" s="62"/>
      <c r="D16" s="126"/>
      <c r="E16" s="9"/>
      <c r="F16" s="58">
        <f>(F18+F19)/2</f>
        <v>0.5</v>
      </c>
      <c r="G16" s="50"/>
    </row>
    <row r="17" spans="1:7" ht="17.25" customHeight="1">
      <c r="A17" s="57" t="s">
        <v>15</v>
      </c>
      <c r="B17" s="9"/>
      <c r="C17" s="9"/>
      <c r="D17" s="126"/>
      <c r="E17" s="9"/>
      <c r="F17" s="93"/>
      <c r="G17" s="50"/>
    </row>
    <row r="18" spans="1:7" ht="27" customHeight="1">
      <c r="A18" s="57" t="s">
        <v>183</v>
      </c>
      <c r="B18" s="112">
        <v>1</v>
      </c>
      <c r="C18" s="112">
        <v>1</v>
      </c>
      <c r="D18" s="126">
        <f>B18/C18*100</f>
        <v>100</v>
      </c>
      <c r="E18" s="9" t="s">
        <v>0</v>
      </c>
      <c r="F18" s="93">
        <v>0.5</v>
      </c>
      <c r="G18" s="50"/>
    </row>
    <row r="19" spans="1:7" ht="41.25" customHeight="1">
      <c r="A19" s="57" t="s">
        <v>131</v>
      </c>
      <c r="B19" s="9">
        <v>0</v>
      </c>
      <c r="C19" s="9">
        <v>0</v>
      </c>
      <c r="D19" s="131">
        <v>100</v>
      </c>
      <c r="E19" s="9" t="s">
        <v>1</v>
      </c>
      <c r="F19" s="58">
        <v>0.5</v>
      </c>
      <c r="G19" s="50"/>
    </row>
    <row r="20" spans="1:7" ht="25.5" customHeight="1">
      <c r="A20" s="57" t="s">
        <v>132</v>
      </c>
      <c r="B20" s="9"/>
      <c r="C20" s="9"/>
      <c r="D20" s="126"/>
      <c r="F20" s="93">
        <f>F21</f>
        <v>0.2</v>
      </c>
      <c r="G20" s="50"/>
    </row>
    <row r="21" spans="1:7" ht="39" customHeight="1">
      <c r="A21" s="57" t="s">
        <v>145</v>
      </c>
      <c r="B21" s="9">
        <v>0</v>
      </c>
      <c r="C21" s="9">
        <v>0</v>
      </c>
      <c r="D21" s="126">
        <v>100</v>
      </c>
      <c r="E21" s="9" t="s">
        <v>1</v>
      </c>
      <c r="F21" s="93">
        <v>0.2</v>
      </c>
      <c r="G21" s="50"/>
    </row>
    <row r="22" spans="1:7" ht="24.75" customHeight="1">
      <c r="A22" s="92" t="s">
        <v>146</v>
      </c>
      <c r="B22" s="9" t="s">
        <v>8</v>
      </c>
      <c r="C22" s="9" t="s">
        <v>8</v>
      </c>
      <c r="D22" s="9" t="s">
        <v>8</v>
      </c>
      <c r="E22" s="9" t="s">
        <v>8</v>
      </c>
      <c r="F22" s="122">
        <f>(F7+F14+F16+F20)/4</f>
        <v>0.8</v>
      </c>
      <c r="G22" s="20" t="s">
        <v>133</v>
      </c>
    </row>
    <row r="23" spans="1:6" ht="17.25">
      <c r="A23" s="91"/>
      <c r="F23" s="123"/>
    </row>
    <row r="24" spans="1:7" s="67" customFormat="1" ht="12">
      <c r="A24" s="63" t="s">
        <v>299</v>
      </c>
      <c r="B24" s="64" t="s">
        <v>300</v>
      </c>
      <c r="C24" s="64"/>
      <c r="D24" s="64"/>
      <c r="E24" s="63"/>
      <c r="F24" s="124"/>
      <c r="G24" s="64"/>
    </row>
    <row r="25" spans="1:7" ht="12.75">
      <c r="A25" s="16" t="s">
        <v>32</v>
      </c>
      <c r="B25" s="16" t="s">
        <v>33</v>
      </c>
      <c r="C25" s="2"/>
      <c r="D25" s="2"/>
      <c r="E25" s="16" t="s">
        <v>34</v>
      </c>
      <c r="G25" s="2"/>
    </row>
    <row r="27" ht="12.75">
      <c r="A27" s="107" t="s">
        <v>168</v>
      </c>
    </row>
  </sheetData>
  <sheetProtection/>
  <mergeCells count="8">
    <mergeCell ref="G9:G12"/>
    <mergeCell ref="G4:G5"/>
    <mergeCell ref="B1:G1"/>
    <mergeCell ref="A4:A5"/>
    <mergeCell ref="B4:C4"/>
    <mergeCell ref="D4:D5"/>
    <mergeCell ref="E4:E5"/>
    <mergeCell ref="F4:F5"/>
  </mergeCells>
  <printOptions/>
  <pageMargins left="0.1968503937007874" right="0" top="0" bottom="0" header="0.5118110236220472" footer="0.5118110236220472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39"/>
  <sheetViews>
    <sheetView zoomScalePageLayoutView="0" workbookViewId="0" topLeftCell="A1">
      <selection activeCell="C6" sqref="C6:G6"/>
    </sheetView>
  </sheetViews>
  <sheetFormatPr defaultColWidth="9.140625" defaultRowHeight="12.75"/>
  <cols>
    <col min="1" max="1" width="60.00390625" style="2" customWidth="1"/>
    <col min="2" max="2" width="7.7109375" style="2" customWidth="1"/>
    <col min="3" max="3" width="6.57421875" style="2" customWidth="1"/>
    <col min="4" max="4" width="8.140625" style="2" customWidth="1"/>
    <col min="5" max="5" width="8.57421875" style="2" customWidth="1"/>
    <col min="6" max="6" width="7.8515625" style="2" customWidth="1"/>
    <col min="7" max="7" width="17.00390625" style="2" customWidth="1"/>
    <col min="8" max="16384" width="9.140625" style="2" customWidth="1"/>
  </cols>
  <sheetData>
    <row r="1" spans="1:7" ht="12.75">
      <c r="A1" s="4"/>
      <c r="B1" s="4"/>
      <c r="C1" s="194" t="s">
        <v>121</v>
      </c>
      <c r="D1" s="194"/>
      <c r="E1" s="194"/>
      <c r="F1" s="194"/>
      <c r="G1" s="194"/>
    </row>
    <row r="2" spans="1:7" ht="12.75">
      <c r="A2" s="4"/>
      <c r="B2" s="4"/>
      <c r="C2" s="169" t="s">
        <v>115</v>
      </c>
      <c r="D2" s="169"/>
      <c r="E2" s="169"/>
      <c r="F2" s="169"/>
      <c r="G2" s="169"/>
    </row>
    <row r="3" spans="1:7" ht="13.5" customHeight="1">
      <c r="A3" s="4"/>
      <c r="B3" s="4"/>
      <c r="C3" s="193" t="s">
        <v>2</v>
      </c>
      <c r="D3" s="193"/>
      <c r="E3" s="193"/>
      <c r="F3" s="193"/>
      <c r="G3" s="193"/>
    </row>
    <row r="4" spans="1:7" ht="12.75">
      <c r="A4" s="5"/>
      <c r="B4" s="5"/>
      <c r="C4" s="193" t="s">
        <v>116</v>
      </c>
      <c r="D4" s="193"/>
      <c r="E4" s="193"/>
      <c r="F4" s="193"/>
      <c r="G4" s="193"/>
    </row>
    <row r="5" spans="1:7" ht="8.25" customHeight="1">
      <c r="A5" s="5"/>
      <c r="B5" s="5"/>
      <c r="C5" s="193" t="s">
        <v>117</v>
      </c>
      <c r="D5" s="193"/>
      <c r="E5" s="193"/>
      <c r="F5" s="193"/>
      <c r="G5" s="193"/>
    </row>
    <row r="6" spans="1:7" ht="12.75">
      <c r="A6" s="7" t="s">
        <v>35</v>
      </c>
      <c r="B6" s="6"/>
      <c r="C6" s="193" t="s">
        <v>122</v>
      </c>
      <c r="D6" s="193"/>
      <c r="E6" s="193"/>
      <c r="F6" s="193"/>
      <c r="G6" s="193"/>
    </row>
    <row r="7" spans="1:7" ht="12.75">
      <c r="A7" s="60" t="s">
        <v>120</v>
      </c>
      <c r="B7" s="18"/>
      <c r="C7" s="18"/>
      <c r="D7" s="18"/>
      <c r="E7" s="18"/>
      <c r="F7" s="18"/>
      <c r="G7" s="10"/>
    </row>
    <row r="8" spans="1:6" ht="9" customHeight="1">
      <c r="A8" s="5"/>
      <c r="B8" s="5"/>
      <c r="C8" s="5"/>
      <c r="D8" s="5"/>
      <c r="E8" s="11"/>
      <c r="F8" s="5"/>
    </row>
    <row r="9" spans="1:7" ht="15" customHeight="1">
      <c r="A9" s="170" t="s">
        <v>123</v>
      </c>
      <c r="B9" s="170" t="s">
        <v>4</v>
      </c>
      <c r="C9" s="170"/>
      <c r="D9" s="170" t="s">
        <v>5</v>
      </c>
      <c r="E9" s="170" t="s">
        <v>22</v>
      </c>
      <c r="F9" s="170" t="s">
        <v>6</v>
      </c>
      <c r="G9" s="170" t="s">
        <v>21</v>
      </c>
    </row>
    <row r="10" spans="1:7" ht="38.25" customHeight="1">
      <c r="A10" s="170"/>
      <c r="B10" s="1" t="s">
        <v>185</v>
      </c>
      <c r="C10" s="1" t="s">
        <v>186</v>
      </c>
      <c r="D10" s="170"/>
      <c r="E10" s="170"/>
      <c r="F10" s="170"/>
      <c r="G10" s="170"/>
    </row>
    <row r="11" spans="1:7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39" customHeight="1">
      <c r="A12" s="12" t="s">
        <v>36</v>
      </c>
      <c r="B12" s="9">
        <v>1</v>
      </c>
      <c r="C12" s="9">
        <v>1</v>
      </c>
      <c r="D12" s="126">
        <f>B12/C12*100</f>
        <v>100</v>
      </c>
      <c r="E12" s="9" t="s">
        <v>0</v>
      </c>
      <c r="F12" s="9">
        <v>2</v>
      </c>
      <c r="G12" s="50"/>
    </row>
    <row r="13" spans="1:7" ht="33" customHeight="1">
      <c r="A13" s="12" t="s">
        <v>37</v>
      </c>
      <c r="B13" s="9" t="s">
        <v>8</v>
      </c>
      <c r="C13" s="9" t="s">
        <v>8</v>
      </c>
      <c r="D13" s="126" t="s">
        <v>8</v>
      </c>
      <c r="E13" s="9" t="s">
        <v>8</v>
      </c>
      <c r="F13" s="19">
        <f>(F15+F16+F17+F18+F19+F20)/6</f>
        <v>2</v>
      </c>
      <c r="G13" s="20" t="s">
        <v>62</v>
      </c>
    </row>
    <row r="14" spans="1:7" ht="12.75">
      <c r="A14" s="12" t="s">
        <v>15</v>
      </c>
      <c r="B14" s="9"/>
      <c r="C14" s="9"/>
      <c r="D14" s="126"/>
      <c r="E14" s="9"/>
      <c r="F14" s="9"/>
      <c r="G14" s="50"/>
    </row>
    <row r="15" spans="1:7" ht="36.75" customHeight="1">
      <c r="A15" s="12" t="s">
        <v>47</v>
      </c>
      <c r="B15" s="62">
        <v>0</v>
      </c>
      <c r="C15" s="62">
        <v>0</v>
      </c>
      <c r="D15" s="126">
        <v>100</v>
      </c>
      <c r="E15" s="9" t="s">
        <v>1</v>
      </c>
      <c r="F15" s="9">
        <v>2</v>
      </c>
      <c r="G15" s="50"/>
    </row>
    <row r="16" spans="1:7" ht="48">
      <c r="A16" s="12" t="s">
        <v>48</v>
      </c>
      <c r="B16" s="62">
        <v>0</v>
      </c>
      <c r="C16" s="62">
        <v>0</v>
      </c>
      <c r="D16" s="126">
        <v>100</v>
      </c>
      <c r="E16" s="9" t="s">
        <v>0</v>
      </c>
      <c r="F16" s="9">
        <v>2</v>
      </c>
      <c r="G16" s="50"/>
    </row>
    <row r="17" spans="1:7" ht="60">
      <c r="A17" s="12" t="s">
        <v>49</v>
      </c>
      <c r="B17" s="9">
        <v>0</v>
      </c>
      <c r="C17" s="9">
        <v>0</v>
      </c>
      <c r="D17" s="126">
        <v>100</v>
      </c>
      <c r="E17" s="9" t="s">
        <v>1</v>
      </c>
      <c r="F17" s="9">
        <v>2</v>
      </c>
      <c r="G17" s="50"/>
    </row>
    <row r="18" spans="1:7" ht="48.75" customHeight="1">
      <c r="A18" s="12" t="s">
        <v>50</v>
      </c>
      <c r="B18" s="62">
        <v>0</v>
      </c>
      <c r="C18" s="62">
        <v>0</v>
      </c>
      <c r="D18" s="126">
        <v>100</v>
      </c>
      <c r="E18" s="9" t="s">
        <v>1</v>
      </c>
      <c r="F18" s="9">
        <v>2</v>
      </c>
      <c r="G18" s="50"/>
    </row>
    <row r="19" spans="1:7" ht="36" customHeight="1">
      <c r="A19" s="12" t="s">
        <v>51</v>
      </c>
      <c r="B19" s="62">
        <v>0</v>
      </c>
      <c r="C19" s="62">
        <v>0</v>
      </c>
      <c r="D19" s="126">
        <v>100</v>
      </c>
      <c r="E19" s="9" t="s">
        <v>0</v>
      </c>
      <c r="F19" s="9">
        <v>2</v>
      </c>
      <c r="G19" s="50"/>
    </row>
    <row r="20" spans="1:7" ht="23.25" customHeight="1">
      <c r="A20" s="12" t="s">
        <v>52</v>
      </c>
      <c r="B20" s="9">
        <v>1</v>
      </c>
      <c r="C20" s="9">
        <v>1</v>
      </c>
      <c r="D20" s="126">
        <v>100</v>
      </c>
      <c r="E20" s="9" t="s">
        <v>0</v>
      </c>
      <c r="F20" s="9">
        <v>2</v>
      </c>
      <c r="G20" s="50"/>
    </row>
    <row r="21" spans="1:7" ht="22.5">
      <c r="A21" s="12" t="s">
        <v>38</v>
      </c>
      <c r="B21" s="9" t="s">
        <v>8</v>
      </c>
      <c r="C21" s="9" t="s">
        <v>8</v>
      </c>
      <c r="D21" s="126" t="s">
        <v>8</v>
      </c>
      <c r="E21" s="9" t="s">
        <v>8</v>
      </c>
      <c r="F21" s="19">
        <f>(F23+F24)/2</f>
        <v>2</v>
      </c>
      <c r="G21" s="20" t="s">
        <v>63</v>
      </c>
    </row>
    <row r="22" spans="1:7" ht="12.75">
      <c r="A22" s="12" t="s">
        <v>15</v>
      </c>
      <c r="B22" s="9"/>
      <c r="C22" s="9"/>
      <c r="D22" s="126"/>
      <c r="E22" s="9"/>
      <c r="F22" s="9"/>
      <c r="G22" s="50"/>
    </row>
    <row r="23" spans="1:7" ht="24">
      <c r="A23" s="12" t="s">
        <v>53</v>
      </c>
      <c r="B23" s="9">
        <v>21</v>
      </c>
      <c r="C23" s="9">
        <v>21</v>
      </c>
      <c r="D23" s="126">
        <f>B23/C23*100</f>
        <v>100</v>
      </c>
      <c r="E23" s="9" t="s">
        <v>1</v>
      </c>
      <c r="F23" s="9">
        <v>2</v>
      </c>
      <c r="G23" s="50"/>
    </row>
    <row r="24" spans="1:7" ht="38.25" customHeight="1">
      <c r="A24" s="12" t="s">
        <v>54</v>
      </c>
      <c r="B24" s="9" t="s">
        <v>8</v>
      </c>
      <c r="C24" s="9" t="s">
        <v>8</v>
      </c>
      <c r="D24" s="126"/>
      <c r="E24" s="9" t="s">
        <v>0</v>
      </c>
      <c r="F24" s="9">
        <v>2</v>
      </c>
      <c r="G24" s="50"/>
    </row>
    <row r="25" spans="1:7" ht="12.75">
      <c r="A25" s="12" t="s">
        <v>39</v>
      </c>
      <c r="B25" s="62">
        <v>0</v>
      </c>
      <c r="C25" s="62">
        <v>0</v>
      </c>
      <c r="D25" s="126">
        <v>100</v>
      </c>
      <c r="E25" s="9" t="s">
        <v>8</v>
      </c>
      <c r="F25" s="9" t="s">
        <v>8</v>
      </c>
      <c r="G25" s="50"/>
    </row>
    <row r="26" spans="1:7" ht="15" customHeight="1">
      <c r="A26" s="12" t="s">
        <v>40</v>
      </c>
      <c r="B26" s="51">
        <v>0.028</v>
      </c>
      <c r="C26" s="51">
        <v>0.028</v>
      </c>
      <c r="D26" s="126">
        <f>B26/C26*100</f>
        <v>100</v>
      </c>
      <c r="E26" s="9" t="s">
        <v>8</v>
      </c>
      <c r="F26" s="9" t="s">
        <v>8</v>
      </c>
      <c r="G26" s="50"/>
    </row>
    <row r="27" spans="1:7" ht="24">
      <c r="A27" s="12" t="s">
        <v>41</v>
      </c>
      <c r="B27" s="9">
        <v>0</v>
      </c>
      <c r="C27" s="9">
        <v>0</v>
      </c>
      <c r="D27" s="126">
        <v>100</v>
      </c>
      <c r="E27" s="9" t="s">
        <v>8</v>
      </c>
      <c r="F27" s="9" t="s">
        <v>8</v>
      </c>
      <c r="G27" s="50"/>
    </row>
    <row r="28" spans="1:7" ht="24">
      <c r="A28" s="12" t="s">
        <v>42</v>
      </c>
      <c r="B28" s="9"/>
      <c r="C28" s="9"/>
      <c r="D28" s="126"/>
      <c r="E28" s="9" t="s">
        <v>1</v>
      </c>
      <c r="F28" s="19">
        <f>F29/1</f>
        <v>2</v>
      </c>
      <c r="G28" s="50"/>
    </row>
    <row r="29" spans="1:7" ht="36">
      <c r="A29" s="12" t="s">
        <v>43</v>
      </c>
      <c r="B29" s="62">
        <v>0</v>
      </c>
      <c r="C29" s="62">
        <v>0</v>
      </c>
      <c r="D29" s="126">
        <v>100</v>
      </c>
      <c r="E29" s="9"/>
      <c r="F29" s="9">
        <v>2</v>
      </c>
      <c r="G29" s="50"/>
    </row>
    <row r="30" spans="1:7" ht="34.5" customHeight="1">
      <c r="A30" s="12" t="s">
        <v>44</v>
      </c>
      <c r="B30" s="9" t="s">
        <v>8</v>
      </c>
      <c r="C30" s="9" t="s">
        <v>8</v>
      </c>
      <c r="D30" s="126" t="s">
        <v>8</v>
      </c>
      <c r="E30" s="9" t="s">
        <v>8</v>
      </c>
      <c r="F30" s="19">
        <f>(F32+F33)/2</f>
        <v>2</v>
      </c>
      <c r="G30" s="20" t="s">
        <v>64</v>
      </c>
    </row>
    <row r="31" spans="1:7" ht="12.75">
      <c r="A31" s="12" t="s">
        <v>15</v>
      </c>
      <c r="B31" s="9"/>
      <c r="C31" s="9"/>
      <c r="D31" s="126"/>
      <c r="E31" s="9"/>
      <c r="F31" s="9"/>
      <c r="G31" s="50"/>
    </row>
    <row r="32" spans="1:7" ht="25.5" customHeight="1">
      <c r="A32" s="12" t="s">
        <v>55</v>
      </c>
      <c r="B32" s="9">
        <v>3</v>
      </c>
      <c r="C32" s="9">
        <v>3</v>
      </c>
      <c r="D32" s="126">
        <f>B32/C32*100</f>
        <v>100</v>
      </c>
      <c r="E32" s="9" t="s">
        <v>1</v>
      </c>
      <c r="F32" s="9">
        <v>2</v>
      </c>
      <c r="G32" s="50"/>
    </row>
    <row r="33" spans="1:7" ht="60">
      <c r="A33" s="12" t="s">
        <v>104</v>
      </c>
      <c r="B33" s="9">
        <v>0</v>
      </c>
      <c r="C33" s="9">
        <v>0</v>
      </c>
      <c r="D33" s="126">
        <v>100</v>
      </c>
      <c r="E33" s="9" t="s">
        <v>0</v>
      </c>
      <c r="F33" s="9">
        <v>2</v>
      </c>
      <c r="G33" s="50"/>
    </row>
    <row r="34" spans="1:7" ht="22.5">
      <c r="A34" s="127" t="s">
        <v>45</v>
      </c>
      <c r="B34" s="9" t="s">
        <v>8</v>
      </c>
      <c r="C34" s="9" t="s">
        <v>8</v>
      </c>
      <c r="D34" s="9" t="s">
        <v>8</v>
      </c>
      <c r="E34" s="9" t="s">
        <v>8</v>
      </c>
      <c r="F34" s="23">
        <f>(F12+F13+F21+F28+F30)/5</f>
        <v>2</v>
      </c>
      <c r="G34" s="20" t="s">
        <v>65</v>
      </c>
    </row>
    <row r="35" spans="1:6" ht="15">
      <c r="A35" s="13"/>
      <c r="B35" s="13"/>
      <c r="C35" s="13"/>
      <c r="D35" s="13"/>
      <c r="E35" s="13"/>
      <c r="F35" s="13"/>
    </row>
    <row r="36" spans="1:7" s="67" customFormat="1" ht="12">
      <c r="A36" s="63" t="s">
        <v>299</v>
      </c>
      <c r="B36" s="64" t="s">
        <v>300</v>
      </c>
      <c r="C36" s="64"/>
      <c r="D36" s="64"/>
      <c r="E36" s="63"/>
      <c r="F36" s="64"/>
      <c r="G36" s="64"/>
    </row>
    <row r="37" spans="1:5" ht="12.75">
      <c r="A37" s="16" t="s">
        <v>32</v>
      </c>
      <c r="B37" s="16" t="s">
        <v>33</v>
      </c>
      <c r="E37" s="16" t="s">
        <v>34</v>
      </c>
    </row>
    <row r="39" ht="12.75">
      <c r="A39" s="67" t="s">
        <v>134</v>
      </c>
    </row>
  </sheetData>
  <sheetProtection/>
  <mergeCells count="12">
    <mergeCell ref="C1:G1"/>
    <mergeCell ref="C2:G2"/>
    <mergeCell ref="C3:G3"/>
    <mergeCell ref="C4:G4"/>
    <mergeCell ref="C5:G5"/>
    <mergeCell ref="C6:G6"/>
    <mergeCell ref="G9:G10"/>
    <mergeCell ref="A9:A10"/>
    <mergeCell ref="B9:C9"/>
    <mergeCell ref="D9:D10"/>
    <mergeCell ref="E9:E10"/>
    <mergeCell ref="F9:F10"/>
  </mergeCells>
  <printOptions/>
  <pageMargins left="0" right="0" top="0" bottom="0" header="0.5118110236220472" footer="0.5118110236220472"/>
  <pageSetup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V55"/>
  <sheetViews>
    <sheetView zoomScale="110" zoomScaleNormal="110" zoomScalePageLayoutView="0" workbookViewId="0" topLeftCell="A25">
      <selection activeCell="B48" sqref="B48"/>
    </sheetView>
  </sheetViews>
  <sheetFormatPr defaultColWidth="7.7109375" defaultRowHeight="98.25" customHeight="1" outlineLevelCol="1"/>
  <cols>
    <col min="1" max="1" width="47.140625" style="0" customWidth="1"/>
    <col min="2" max="2" width="12.00390625" style="0" customWidth="1"/>
    <col min="3" max="3" width="11.421875" style="0" customWidth="1"/>
    <col min="4" max="4" width="11.7109375" style="0" customWidth="1"/>
    <col min="5" max="6" width="14.7109375" style="0" hidden="1" customWidth="1" outlineLevel="1"/>
    <col min="7" max="7" width="10.57421875" style="0" customWidth="1" collapsed="1"/>
    <col min="8" max="8" width="9.7109375" style="0" customWidth="1"/>
  </cols>
  <sheetData>
    <row r="1" spans="1:7" ht="10.5" customHeight="1">
      <c r="A1" s="44"/>
      <c r="B1" s="44"/>
      <c r="C1" s="44"/>
      <c r="D1" s="44"/>
      <c r="E1" s="44"/>
      <c r="F1" s="44"/>
      <c r="G1" s="44"/>
    </row>
    <row r="2" spans="1:100" s="70" customFormat="1" ht="15" customHeight="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</row>
    <row r="3" spans="1:100" s="70" customFormat="1" ht="15" customHeight="1">
      <c r="A3" s="69" t="s">
        <v>85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s="70" customFormat="1" ht="15" customHeight="1">
      <c r="A4" s="69" t="s">
        <v>86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</row>
    <row r="5" spans="1:100" s="70" customFormat="1" ht="15" customHeight="1">
      <c r="A5" s="71" t="s">
        <v>120</v>
      </c>
      <c r="B5" s="72"/>
      <c r="C5" s="72"/>
      <c r="D5" s="72"/>
      <c r="E5" s="72"/>
      <c r="F5" s="72"/>
      <c r="G5" s="73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4"/>
      <c r="CN5" s="72"/>
      <c r="CO5" s="72"/>
      <c r="CP5" s="72"/>
      <c r="CQ5" s="72"/>
      <c r="CR5" s="73"/>
      <c r="CS5" s="73"/>
      <c r="CT5" s="73"/>
      <c r="CU5" s="73"/>
      <c r="CV5" s="73"/>
    </row>
    <row r="6" spans="1:95" s="67" customFormat="1" ht="9.75" customHeight="1">
      <c r="A6" s="97"/>
      <c r="B6" s="197"/>
      <c r="C6" s="197"/>
      <c r="D6" s="197"/>
      <c r="E6" s="197"/>
      <c r="F6" s="197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</row>
    <row r="7" spans="1:95" s="67" customFormat="1" ht="12">
      <c r="A7" s="80" t="s">
        <v>135</v>
      </c>
      <c r="B7" s="195" t="s">
        <v>136</v>
      </c>
      <c r="C7" s="195"/>
      <c r="D7" s="195"/>
      <c r="E7" s="195"/>
      <c r="F7" s="195"/>
      <c r="G7" s="195"/>
      <c r="H7" s="19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</row>
    <row r="8" spans="1:95" s="67" customFormat="1" ht="24">
      <c r="A8" s="81" t="s">
        <v>87</v>
      </c>
      <c r="B8" s="98">
        <v>2014</v>
      </c>
      <c r="C8" s="98">
        <v>2015</v>
      </c>
      <c r="D8" s="98">
        <v>2016</v>
      </c>
      <c r="E8" s="98">
        <v>2016</v>
      </c>
      <c r="F8" s="98">
        <v>2017</v>
      </c>
      <c r="G8" s="98">
        <v>2017</v>
      </c>
      <c r="H8" s="98">
        <v>2018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</row>
    <row r="9" spans="1:95" s="67" customFormat="1" ht="13.5">
      <c r="A9" s="22" t="s">
        <v>157</v>
      </c>
      <c r="B9" s="99">
        <f>'ф.2.1'!F33</f>
        <v>2</v>
      </c>
      <c r="C9" s="99">
        <f aca="true" t="shared" si="0" ref="C9:H9">B9</f>
        <v>2</v>
      </c>
      <c r="D9" s="99">
        <f t="shared" si="0"/>
        <v>2</v>
      </c>
      <c r="E9" s="99">
        <f t="shared" si="0"/>
        <v>2</v>
      </c>
      <c r="F9" s="99">
        <f t="shared" si="0"/>
        <v>2</v>
      </c>
      <c r="G9" s="99">
        <f t="shared" si="0"/>
        <v>2</v>
      </c>
      <c r="H9" s="99">
        <f t="shared" si="0"/>
        <v>2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</row>
    <row r="10" spans="1:8" s="67" customFormat="1" ht="12">
      <c r="A10" s="12" t="s">
        <v>88</v>
      </c>
      <c r="B10" s="114" t="str">
        <f>'ф.2.1'!B13</f>
        <v>14%</v>
      </c>
      <c r="C10" s="114" t="str">
        <f>B10</f>
        <v>14%</v>
      </c>
      <c r="D10" s="114" t="str">
        <f aca="true" t="shared" si="1" ref="D10:H11">C10</f>
        <v>14%</v>
      </c>
      <c r="E10" s="114" t="str">
        <f t="shared" si="1"/>
        <v>14%</v>
      </c>
      <c r="F10" s="114" t="str">
        <f t="shared" si="1"/>
        <v>14%</v>
      </c>
      <c r="G10" s="114" t="str">
        <f t="shared" si="1"/>
        <v>14%</v>
      </c>
      <c r="H10" s="114" t="str">
        <f t="shared" si="1"/>
        <v>14%</v>
      </c>
    </row>
    <row r="11" spans="1:8" s="67" customFormat="1" ht="12">
      <c r="A11" s="12" t="s">
        <v>89</v>
      </c>
      <c r="B11" s="100">
        <f>'ф.2.1'!B16</f>
        <v>1</v>
      </c>
      <c r="C11" s="114">
        <f>B11</f>
        <v>1</v>
      </c>
      <c r="D11" s="114">
        <f t="shared" si="1"/>
        <v>1</v>
      </c>
      <c r="E11" s="114">
        <f t="shared" si="1"/>
        <v>1</v>
      </c>
      <c r="F11" s="114">
        <f t="shared" si="1"/>
        <v>1</v>
      </c>
      <c r="G11" s="114">
        <f t="shared" si="1"/>
        <v>1</v>
      </c>
      <c r="H11" s="114">
        <f t="shared" si="1"/>
        <v>1</v>
      </c>
    </row>
    <row r="12" spans="1:8" s="67" customFormat="1" ht="12">
      <c r="A12" s="12" t="s">
        <v>90</v>
      </c>
      <c r="B12" s="100">
        <f>'ф.2.1'!B17</f>
        <v>1</v>
      </c>
      <c r="C12" s="114">
        <f aca="true" t="shared" si="2" ref="C12:H12">B12</f>
        <v>1</v>
      </c>
      <c r="D12" s="114">
        <f t="shared" si="2"/>
        <v>1</v>
      </c>
      <c r="E12" s="114">
        <f t="shared" si="2"/>
        <v>1</v>
      </c>
      <c r="F12" s="114">
        <f t="shared" si="2"/>
        <v>1</v>
      </c>
      <c r="G12" s="114">
        <f t="shared" si="2"/>
        <v>1</v>
      </c>
      <c r="H12" s="114">
        <f t="shared" si="2"/>
        <v>1</v>
      </c>
    </row>
    <row r="13" spans="1:8" s="67" customFormat="1" ht="12">
      <c r="A13" s="12" t="s">
        <v>91</v>
      </c>
      <c r="B13" s="100">
        <f>'ф.2.1'!B18</f>
        <v>1</v>
      </c>
      <c r="C13" s="114">
        <f aca="true" t="shared" si="3" ref="C13:H13">B13</f>
        <v>1</v>
      </c>
      <c r="D13" s="114">
        <f t="shared" si="3"/>
        <v>1</v>
      </c>
      <c r="E13" s="114">
        <f t="shared" si="3"/>
        <v>1</v>
      </c>
      <c r="F13" s="114">
        <f t="shared" si="3"/>
        <v>1</v>
      </c>
      <c r="G13" s="114">
        <f t="shared" si="3"/>
        <v>1</v>
      </c>
      <c r="H13" s="114">
        <f t="shared" si="3"/>
        <v>1</v>
      </c>
    </row>
    <row r="14" spans="1:8" s="67" customFormat="1" ht="12">
      <c r="A14" s="12" t="s">
        <v>92</v>
      </c>
      <c r="B14" s="100">
        <f>'ф.2.1'!B19</f>
        <v>1</v>
      </c>
      <c r="C14" s="114">
        <f aca="true" t="shared" si="4" ref="C14:H15">B14</f>
        <v>1</v>
      </c>
      <c r="D14" s="114">
        <f t="shared" si="4"/>
        <v>1</v>
      </c>
      <c r="E14" s="114">
        <f t="shared" si="4"/>
        <v>1</v>
      </c>
      <c r="F14" s="114">
        <f t="shared" si="4"/>
        <v>1</v>
      </c>
      <c r="G14" s="114">
        <f t="shared" si="4"/>
        <v>1</v>
      </c>
      <c r="H14" s="114">
        <f t="shared" si="4"/>
        <v>1</v>
      </c>
    </row>
    <row r="15" spans="1:8" s="67" customFormat="1" ht="12">
      <c r="A15" s="12" t="s">
        <v>93</v>
      </c>
      <c r="B15" s="100">
        <f>'ф.2.1'!B22</f>
        <v>1</v>
      </c>
      <c r="C15" s="114">
        <f t="shared" si="4"/>
        <v>1</v>
      </c>
      <c r="D15" s="114">
        <f t="shared" si="4"/>
        <v>1</v>
      </c>
      <c r="E15" s="114">
        <f t="shared" si="4"/>
        <v>1</v>
      </c>
      <c r="F15" s="114">
        <f t="shared" si="4"/>
        <v>1</v>
      </c>
      <c r="G15" s="114">
        <f t="shared" si="4"/>
        <v>1</v>
      </c>
      <c r="H15" s="114">
        <f t="shared" si="4"/>
        <v>1</v>
      </c>
    </row>
    <row r="16" spans="1:8" s="67" customFormat="1" ht="12">
      <c r="A16" s="12" t="s">
        <v>94</v>
      </c>
      <c r="B16" s="100">
        <f>'ф.2.1'!B23</f>
        <v>0</v>
      </c>
      <c r="C16" s="114">
        <f aca="true" t="shared" si="5" ref="C16:H16">B16</f>
        <v>0</v>
      </c>
      <c r="D16" s="114">
        <f t="shared" si="5"/>
        <v>0</v>
      </c>
      <c r="E16" s="114">
        <f t="shared" si="5"/>
        <v>0</v>
      </c>
      <c r="F16" s="114">
        <f t="shared" si="5"/>
        <v>0</v>
      </c>
      <c r="G16" s="114">
        <f t="shared" si="5"/>
        <v>0</v>
      </c>
      <c r="H16" s="114">
        <f t="shared" si="5"/>
        <v>0</v>
      </c>
    </row>
    <row r="17" spans="1:8" s="67" customFormat="1" ht="12">
      <c r="A17" s="12" t="s">
        <v>95</v>
      </c>
      <c r="B17" s="100">
        <f>'ф.2.1'!B24</f>
        <v>0</v>
      </c>
      <c r="C17" s="114">
        <f aca="true" t="shared" si="6" ref="C17:H17">B17</f>
        <v>0</v>
      </c>
      <c r="D17" s="114">
        <f t="shared" si="6"/>
        <v>0</v>
      </c>
      <c r="E17" s="114">
        <f t="shared" si="6"/>
        <v>0</v>
      </c>
      <c r="F17" s="114">
        <f t="shared" si="6"/>
        <v>0</v>
      </c>
      <c r="G17" s="114">
        <f t="shared" si="6"/>
        <v>0</v>
      </c>
      <c r="H17" s="114">
        <f t="shared" si="6"/>
        <v>0</v>
      </c>
    </row>
    <row r="18" spans="1:8" s="67" customFormat="1" ht="12">
      <c r="A18" s="12" t="s">
        <v>96</v>
      </c>
      <c r="B18" s="100">
        <f>'ф.2.1'!B25</f>
        <v>1</v>
      </c>
      <c r="C18" s="114">
        <f aca="true" t="shared" si="7" ref="C18:H18">B18</f>
        <v>1</v>
      </c>
      <c r="D18" s="114">
        <f t="shared" si="7"/>
        <v>1</v>
      </c>
      <c r="E18" s="114">
        <f t="shared" si="7"/>
        <v>1</v>
      </c>
      <c r="F18" s="114">
        <f t="shared" si="7"/>
        <v>1</v>
      </c>
      <c r="G18" s="114">
        <f t="shared" si="7"/>
        <v>1</v>
      </c>
      <c r="H18" s="114">
        <f t="shared" si="7"/>
        <v>1</v>
      </c>
    </row>
    <row r="19" spans="1:8" s="67" customFormat="1" ht="12">
      <c r="A19" s="12" t="s">
        <v>97</v>
      </c>
      <c r="B19" s="100">
        <f>'ф.2.1'!B26</f>
        <v>1</v>
      </c>
      <c r="C19" s="114">
        <f aca="true" t="shared" si="8" ref="C19:H19">B19</f>
        <v>1</v>
      </c>
      <c r="D19" s="114">
        <f t="shared" si="8"/>
        <v>1</v>
      </c>
      <c r="E19" s="114">
        <f t="shared" si="8"/>
        <v>1</v>
      </c>
      <c r="F19" s="114">
        <f t="shared" si="8"/>
        <v>1</v>
      </c>
      <c r="G19" s="114">
        <f t="shared" si="8"/>
        <v>1</v>
      </c>
      <c r="H19" s="114">
        <f t="shared" si="8"/>
        <v>1</v>
      </c>
    </row>
    <row r="20" spans="1:8" s="67" customFormat="1" ht="12">
      <c r="A20" s="12" t="s">
        <v>112</v>
      </c>
      <c r="B20" s="100">
        <f>'ф.2.1'!B27</f>
        <v>0</v>
      </c>
      <c r="C20" s="114">
        <f aca="true" t="shared" si="9" ref="C20:H20">B20</f>
        <v>0</v>
      </c>
      <c r="D20" s="114">
        <f t="shared" si="9"/>
        <v>0</v>
      </c>
      <c r="E20" s="114">
        <f t="shared" si="9"/>
        <v>0</v>
      </c>
      <c r="F20" s="114">
        <f t="shared" si="9"/>
        <v>0</v>
      </c>
      <c r="G20" s="114">
        <f t="shared" si="9"/>
        <v>0</v>
      </c>
      <c r="H20" s="114">
        <f t="shared" si="9"/>
        <v>0</v>
      </c>
    </row>
    <row r="21" spans="1:8" s="67" customFormat="1" ht="12">
      <c r="A21" s="12" t="s">
        <v>98</v>
      </c>
      <c r="B21" s="100">
        <f>'ф.2.1'!B28</f>
        <v>0</v>
      </c>
      <c r="C21" s="100">
        <f aca="true" t="shared" si="10" ref="C21:H21">B21*(1-0.015)</f>
        <v>0</v>
      </c>
      <c r="D21" s="100">
        <f t="shared" si="10"/>
        <v>0</v>
      </c>
      <c r="E21" s="100">
        <f t="shared" si="10"/>
        <v>0</v>
      </c>
      <c r="F21" s="100">
        <f t="shared" si="10"/>
        <v>0</v>
      </c>
      <c r="G21" s="100">
        <f t="shared" si="10"/>
        <v>0</v>
      </c>
      <c r="H21" s="100">
        <f t="shared" si="10"/>
        <v>0</v>
      </c>
    </row>
    <row r="22" spans="1:8" s="67" customFormat="1" ht="12">
      <c r="A22" s="12" t="s">
        <v>99</v>
      </c>
      <c r="B22" s="100">
        <f>'ф.2.1'!B31</f>
        <v>0</v>
      </c>
      <c r="C22" s="100">
        <f aca="true" t="shared" si="11" ref="C22:H22">B22*(1-0.015)</f>
        <v>0</v>
      </c>
      <c r="D22" s="100">
        <f t="shared" si="11"/>
        <v>0</v>
      </c>
      <c r="E22" s="100">
        <f t="shared" si="11"/>
        <v>0</v>
      </c>
      <c r="F22" s="100">
        <f t="shared" si="11"/>
        <v>0</v>
      </c>
      <c r="G22" s="100">
        <f t="shared" si="11"/>
        <v>0</v>
      </c>
      <c r="H22" s="100">
        <f t="shared" si="11"/>
        <v>0</v>
      </c>
    </row>
    <row r="23" spans="1:8" s="67" customFormat="1" ht="12">
      <c r="A23" s="12" t="s">
        <v>100</v>
      </c>
      <c r="B23" s="100">
        <f>'ф.2.1'!B32</f>
        <v>0</v>
      </c>
      <c r="C23" s="100">
        <f aca="true" t="shared" si="12" ref="C23:H23">B23*(1-0.015)</f>
        <v>0</v>
      </c>
      <c r="D23" s="100">
        <f t="shared" si="12"/>
        <v>0</v>
      </c>
      <c r="E23" s="100">
        <f t="shared" si="12"/>
        <v>0</v>
      </c>
      <c r="F23" s="100">
        <f t="shared" si="12"/>
        <v>0</v>
      </c>
      <c r="G23" s="100">
        <f t="shared" si="12"/>
        <v>0</v>
      </c>
      <c r="H23" s="100">
        <f t="shared" si="12"/>
        <v>0</v>
      </c>
    </row>
    <row r="24" spans="1:8" s="77" customFormat="1" ht="13.5">
      <c r="A24" s="22" t="s">
        <v>158</v>
      </c>
      <c r="B24" s="99">
        <f>'ф.2.2'!F22</f>
        <v>0.8</v>
      </c>
      <c r="C24" s="99">
        <f aca="true" t="shared" si="13" ref="C24:H24">B24</f>
        <v>0.8</v>
      </c>
      <c r="D24" s="99">
        <f t="shared" si="13"/>
        <v>0.8</v>
      </c>
      <c r="E24" s="99">
        <f t="shared" si="13"/>
        <v>0.8</v>
      </c>
      <c r="F24" s="99">
        <f t="shared" si="13"/>
        <v>0.8</v>
      </c>
      <c r="G24" s="99">
        <f t="shared" si="13"/>
        <v>0.8</v>
      </c>
      <c r="H24" s="99">
        <f t="shared" si="13"/>
        <v>0.8</v>
      </c>
    </row>
    <row r="25" spans="1:8" s="67" customFormat="1" ht="12">
      <c r="A25" s="103" t="s">
        <v>107</v>
      </c>
      <c r="B25" s="102">
        <f>'ф.2.2'!B9</f>
        <v>40</v>
      </c>
      <c r="C25" s="102">
        <f aca="true" t="shared" si="14" ref="C25:H25">B25*(1-0.015)</f>
        <v>39.4</v>
      </c>
      <c r="D25" s="102">
        <f t="shared" si="14"/>
        <v>38.809</v>
      </c>
      <c r="E25" s="102">
        <f t="shared" si="14"/>
        <v>38.226865</v>
      </c>
      <c r="F25" s="102">
        <f t="shared" si="14"/>
        <v>37.653462024999996</v>
      </c>
      <c r="G25" s="102">
        <f t="shared" si="14"/>
        <v>37.088660094625</v>
      </c>
      <c r="H25" s="102">
        <f t="shared" si="14"/>
        <v>36.532330193205624</v>
      </c>
    </row>
    <row r="26" spans="1:8" s="67" customFormat="1" ht="12">
      <c r="A26" s="103" t="s">
        <v>147</v>
      </c>
      <c r="B26" s="102">
        <f>'ф.2.2'!B11</f>
        <v>70</v>
      </c>
      <c r="C26" s="102">
        <f aca="true" t="shared" si="15" ref="C26:H26">B26*(1-0.015)</f>
        <v>68.95</v>
      </c>
      <c r="D26" s="102">
        <f t="shared" si="15"/>
        <v>67.91575</v>
      </c>
      <c r="E26" s="102">
        <f t="shared" si="15"/>
        <v>66.89701375</v>
      </c>
      <c r="F26" s="102">
        <f t="shared" si="15"/>
        <v>65.89355854375</v>
      </c>
      <c r="G26" s="102">
        <f t="shared" si="15"/>
        <v>64.90515516559375</v>
      </c>
      <c r="H26" s="102">
        <f t="shared" si="15"/>
        <v>63.931577838109845</v>
      </c>
    </row>
    <row r="27" spans="1:8" s="67" customFormat="1" ht="12">
      <c r="A27" s="103" t="s">
        <v>148</v>
      </c>
      <c r="B27" s="102">
        <f>'ф.2.2'!B12</f>
        <v>95</v>
      </c>
      <c r="C27" s="102">
        <f aca="true" t="shared" si="16" ref="C27:H27">B27*(1-0.015)</f>
        <v>93.575</v>
      </c>
      <c r="D27" s="102">
        <f t="shared" si="16"/>
        <v>92.171375</v>
      </c>
      <c r="E27" s="102">
        <f t="shared" si="16"/>
        <v>90.788804375</v>
      </c>
      <c r="F27" s="102">
        <f t="shared" si="16"/>
        <v>89.426972309375</v>
      </c>
      <c r="G27" s="102">
        <f t="shared" si="16"/>
        <v>88.08556772473437</v>
      </c>
      <c r="H27" s="102">
        <f t="shared" si="16"/>
        <v>86.76428420886336</v>
      </c>
    </row>
    <row r="28" spans="1:8" s="67" customFormat="1" ht="12">
      <c r="A28" s="103" t="s">
        <v>149</v>
      </c>
      <c r="B28" s="102">
        <f>'ф.2.2'!B13</f>
        <v>0</v>
      </c>
      <c r="C28" s="102">
        <f aca="true" t="shared" si="17" ref="C28:H28">B28*(1-0.015)</f>
        <v>0</v>
      </c>
      <c r="D28" s="102">
        <f t="shared" si="17"/>
        <v>0</v>
      </c>
      <c r="E28" s="102">
        <f t="shared" si="17"/>
        <v>0</v>
      </c>
      <c r="F28" s="102">
        <f t="shared" si="17"/>
        <v>0</v>
      </c>
      <c r="G28" s="102">
        <f t="shared" si="17"/>
        <v>0</v>
      </c>
      <c r="H28" s="102">
        <f t="shared" si="17"/>
        <v>0</v>
      </c>
    </row>
    <row r="29" spans="1:8" s="67" customFormat="1" ht="12">
      <c r="A29" s="103" t="s">
        <v>108</v>
      </c>
      <c r="B29" s="102">
        <f>'ф.2.2'!B15</f>
        <v>0</v>
      </c>
      <c r="C29" s="102">
        <f aca="true" t="shared" si="18" ref="C29:H29">B29*(1-0.015)</f>
        <v>0</v>
      </c>
      <c r="D29" s="102">
        <f t="shared" si="18"/>
        <v>0</v>
      </c>
      <c r="E29" s="102">
        <f t="shared" si="18"/>
        <v>0</v>
      </c>
      <c r="F29" s="102">
        <f t="shared" si="18"/>
        <v>0</v>
      </c>
      <c r="G29" s="102">
        <f t="shared" si="18"/>
        <v>0</v>
      </c>
      <c r="H29" s="102">
        <f t="shared" si="18"/>
        <v>0</v>
      </c>
    </row>
    <row r="30" spans="1:8" s="67" customFormat="1" ht="12">
      <c r="A30" s="103" t="s">
        <v>110</v>
      </c>
      <c r="B30" s="102">
        <f>'ф.2.2'!B18</f>
        <v>1</v>
      </c>
      <c r="C30" s="102">
        <f aca="true" t="shared" si="19" ref="C30:H30">B30</f>
        <v>1</v>
      </c>
      <c r="D30" s="102">
        <f t="shared" si="19"/>
        <v>1</v>
      </c>
      <c r="E30" s="102">
        <f t="shared" si="19"/>
        <v>1</v>
      </c>
      <c r="F30" s="102">
        <f t="shared" si="19"/>
        <v>1</v>
      </c>
      <c r="G30" s="102">
        <f t="shared" si="19"/>
        <v>1</v>
      </c>
      <c r="H30" s="102">
        <f t="shared" si="19"/>
        <v>1</v>
      </c>
    </row>
    <row r="31" spans="1:8" s="67" customFormat="1" ht="12">
      <c r="A31" s="103" t="s">
        <v>111</v>
      </c>
      <c r="B31" s="102">
        <f>'ф.2.2'!B19</f>
        <v>0</v>
      </c>
      <c r="C31" s="102">
        <f aca="true" t="shared" si="20" ref="C31:H31">B31*(1-0.015)</f>
        <v>0</v>
      </c>
      <c r="D31" s="102">
        <f t="shared" si="20"/>
        <v>0</v>
      </c>
      <c r="E31" s="102">
        <f t="shared" si="20"/>
        <v>0</v>
      </c>
      <c r="F31" s="102">
        <f t="shared" si="20"/>
        <v>0</v>
      </c>
      <c r="G31" s="102">
        <f t="shared" si="20"/>
        <v>0</v>
      </c>
      <c r="H31" s="102">
        <f t="shared" si="20"/>
        <v>0</v>
      </c>
    </row>
    <row r="32" spans="1:8" s="67" customFormat="1" ht="12">
      <c r="A32" s="103" t="s">
        <v>105</v>
      </c>
      <c r="B32" s="102">
        <f>'ф.2.2'!B21</f>
        <v>0</v>
      </c>
      <c r="C32" s="102">
        <f aca="true" t="shared" si="21" ref="C32:H32">B32*(1-0.015)</f>
        <v>0</v>
      </c>
      <c r="D32" s="102">
        <f t="shared" si="21"/>
        <v>0</v>
      </c>
      <c r="E32" s="102">
        <f t="shared" si="21"/>
        <v>0</v>
      </c>
      <c r="F32" s="102">
        <f t="shared" si="21"/>
        <v>0</v>
      </c>
      <c r="G32" s="102">
        <f t="shared" si="21"/>
        <v>0</v>
      </c>
      <c r="H32" s="102">
        <f t="shared" si="21"/>
        <v>0</v>
      </c>
    </row>
    <row r="33" spans="1:8" s="77" customFormat="1" ht="13.5">
      <c r="A33" s="22" t="s">
        <v>159</v>
      </c>
      <c r="B33" s="99">
        <f>'ф.2.3'!F34</f>
        <v>2</v>
      </c>
      <c r="C33" s="99">
        <f aca="true" t="shared" si="22" ref="C33:H33">B33</f>
        <v>2</v>
      </c>
      <c r="D33" s="99">
        <f t="shared" si="22"/>
        <v>2</v>
      </c>
      <c r="E33" s="99">
        <f t="shared" si="22"/>
        <v>2</v>
      </c>
      <c r="F33" s="99">
        <f t="shared" si="22"/>
        <v>2</v>
      </c>
      <c r="G33" s="99">
        <f t="shared" si="22"/>
        <v>2</v>
      </c>
      <c r="H33" s="99">
        <f t="shared" si="22"/>
        <v>2</v>
      </c>
    </row>
    <row r="34" spans="1:8" s="67" customFormat="1" ht="12">
      <c r="A34" s="103" t="s">
        <v>156</v>
      </c>
      <c r="B34" s="104">
        <f>'ф.2.3'!B12</f>
        <v>1</v>
      </c>
      <c r="C34" s="104">
        <f aca="true" t="shared" si="23" ref="C34:H34">B34</f>
        <v>1</v>
      </c>
      <c r="D34" s="104">
        <f t="shared" si="23"/>
        <v>1</v>
      </c>
      <c r="E34" s="104">
        <f t="shared" si="23"/>
        <v>1</v>
      </c>
      <c r="F34" s="104">
        <f t="shared" si="23"/>
        <v>1</v>
      </c>
      <c r="G34" s="104">
        <f t="shared" si="23"/>
        <v>1</v>
      </c>
      <c r="H34" s="104">
        <f t="shared" si="23"/>
        <v>1</v>
      </c>
    </row>
    <row r="35" spans="1:8" s="67" customFormat="1" ht="12">
      <c r="A35" s="103" t="s">
        <v>108</v>
      </c>
      <c r="B35" s="104">
        <f>'ф.2.3'!B15</f>
        <v>0</v>
      </c>
      <c r="C35" s="102">
        <f aca="true" t="shared" si="24" ref="C35:H35">B35*(1-0.015)</f>
        <v>0</v>
      </c>
      <c r="D35" s="102">
        <f t="shared" si="24"/>
        <v>0</v>
      </c>
      <c r="E35" s="102">
        <f t="shared" si="24"/>
        <v>0</v>
      </c>
      <c r="F35" s="102">
        <f t="shared" si="24"/>
        <v>0</v>
      </c>
      <c r="G35" s="102">
        <f t="shared" si="24"/>
        <v>0</v>
      </c>
      <c r="H35" s="102">
        <f t="shared" si="24"/>
        <v>0</v>
      </c>
    </row>
    <row r="36" spans="1:8" s="67" customFormat="1" ht="12">
      <c r="A36" s="103" t="s">
        <v>109</v>
      </c>
      <c r="B36" s="104">
        <f>'ф.2.3'!B16</f>
        <v>0</v>
      </c>
      <c r="C36" s="102">
        <f aca="true" t="shared" si="25" ref="C36:H36">B36*(1-0.015)</f>
        <v>0</v>
      </c>
      <c r="D36" s="102">
        <f t="shared" si="25"/>
        <v>0</v>
      </c>
      <c r="E36" s="102">
        <f t="shared" si="25"/>
        <v>0</v>
      </c>
      <c r="F36" s="102">
        <f t="shared" si="25"/>
        <v>0</v>
      </c>
      <c r="G36" s="102">
        <f t="shared" si="25"/>
        <v>0</v>
      </c>
      <c r="H36" s="102">
        <f t="shared" si="25"/>
        <v>0</v>
      </c>
    </row>
    <row r="37" spans="1:8" s="67" customFormat="1" ht="12">
      <c r="A37" s="103" t="s">
        <v>142</v>
      </c>
      <c r="B37" s="104">
        <f>'ф.2.3'!B17</f>
        <v>0</v>
      </c>
      <c r="C37" s="102">
        <f aca="true" t="shared" si="26" ref="C37:H37">B37*(1-0.015)</f>
        <v>0</v>
      </c>
      <c r="D37" s="102">
        <f t="shared" si="26"/>
        <v>0</v>
      </c>
      <c r="E37" s="102">
        <f t="shared" si="26"/>
        <v>0</v>
      </c>
      <c r="F37" s="102">
        <f t="shared" si="26"/>
        <v>0</v>
      </c>
      <c r="G37" s="102">
        <f t="shared" si="26"/>
        <v>0</v>
      </c>
      <c r="H37" s="102">
        <f t="shared" si="26"/>
        <v>0</v>
      </c>
    </row>
    <row r="38" spans="1:8" s="67" customFormat="1" ht="12">
      <c r="A38" s="103" t="s">
        <v>150</v>
      </c>
      <c r="B38" s="104">
        <f>'ф.2.3'!B18</f>
        <v>0</v>
      </c>
      <c r="C38" s="102">
        <f aca="true" t="shared" si="27" ref="C38:H38">B38*(1-0.015)</f>
        <v>0</v>
      </c>
      <c r="D38" s="102">
        <f t="shared" si="27"/>
        <v>0</v>
      </c>
      <c r="E38" s="102">
        <f t="shared" si="27"/>
        <v>0</v>
      </c>
      <c r="F38" s="102">
        <f t="shared" si="27"/>
        <v>0</v>
      </c>
      <c r="G38" s="102">
        <f t="shared" si="27"/>
        <v>0</v>
      </c>
      <c r="H38" s="102">
        <f t="shared" si="27"/>
        <v>0</v>
      </c>
    </row>
    <row r="39" spans="1:8" s="67" customFormat="1" ht="12">
      <c r="A39" s="103" t="s">
        <v>151</v>
      </c>
      <c r="B39" s="104">
        <f>'ф.2.3'!B19</f>
        <v>0</v>
      </c>
      <c r="C39" s="102">
        <f aca="true" t="shared" si="28" ref="C39:H39">B39*(1-0.015)</f>
        <v>0</v>
      </c>
      <c r="D39" s="102">
        <f t="shared" si="28"/>
        <v>0</v>
      </c>
      <c r="E39" s="102">
        <f t="shared" si="28"/>
        <v>0</v>
      </c>
      <c r="F39" s="102">
        <f t="shared" si="28"/>
        <v>0</v>
      </c>
      <c r="G39" s="102">
        <f t="shared" si="28"/>
        <v>0</v>
      </c>
      <c r="H39" s="102">
        <f t="shared" si="28"/>
        <v>0</v>
      </c>
    </row>
    <row r="40" spans="1:8" s="67" customFormat="1" ht="12">
      <c r="A40" s="103" t="s">
        <v>152</v>
      </c>
      <c r="B40" s="102">
        <f>'ф.2.3'!B20</f>
        <v>1</v>
      </c>
      <c r="C40" s="102">
        <f aca="true" t="shared" si="29" ref="C40:H40">B40*(1-0.015)</f>
        <v>0.985</v>
      </c>
      <c r="D40" s="102">
        <f t="shared" si="29"/>
        <v>0.970225</v>
      </c>
      <c r="E40" s="102">
        <f t="shared" si="29"/>
        <v>0.955671625</v>
      </c>
      <c r="F40" s="102">
        <f t="shared" si="29"/>
        <v>0.941336550625</v>
      </c>
      <c r="G40" s="102">
        <f t="shared" si="29"/>
        <v>0.927216502365625</v>
      </c>
      <c r="H40" s="102">
        <f t="shared" si="29"/>
        <v>0.9133082548301407</v>
      </c>
    </row>
    <row r="41" spans="1:8" s="67" customFormat="1" ht="12">
      <c r="A41" s="103" t="s">
        <v>110</v>
      </c>
      <c r="B41" s="104">
        <f>'ф.2.3'!B23</f>
        <v>21</v>
      </c>
      <c r="C41" s="102">
        <f aca="true" t="shared" si="30" ref="C41:H41">B41*(1-0.015)</f>
        <v>20.685</v>
      </c>
      <c r="D41" s="102">
        <f t="shared" si="30"/>
        <v>20.374724999999998</v>
      </c>
      <c r="E41" s="102">
        <f t="shared" si="30"/>
        <v>20.069104125</v>
      </c>
      <c r="F41" s="102">
        <f t="shared" si="30"/>
        <v>19.768067563124998</v>
      </c>
      <c r="G41" s="102">
        <f t="shared" si="30"/>
        <v>19.471546549678123</v>
      </c>
      <c r="H41" s="102">
        <f t="shared" si="30"/>
        <v>19.17947335143295</v>
      </c>
    </row>
    <row r="42" spans="1:8" s="67" customFormat="1" ht="12">
      <c r="A42" s="103" t="s">
        <v>153</v>
      </c>
      <c r="B42" s="104">
        <f>'ф.2.3'!B25</f>
        <v>0</v>
      </c>
      <c r="C42" s="102">
        <f aca="true" t="shared" si="31" ref="C42:H42">B42*(1-0.015)</f>
        <v>0</v>
      </c>
      <c r="D42" s="102">
        <f t="shared" si="31"/>
        <v>0</v>
      </c>
      <c r="E42" s="102">
        <f t="shared" si="31"/>
        <v>0</v>
      </c>
      <c r="F42" s="102">
        <f t="shared" si="31"/>
        <v>0</v>
      </c>
      <c r="G42" s="102">
        <f t="shared" si="31"/>
        <v>0</v>
      </c>
      <c r="H42" s="102">
        <f t="shared" si="31"/>
        <v>0</v>
      </c>
    </row>
    <row r="43" spans="1:8" s="67" customFormat="1" ht="12">
      <c r="A43" s="103" t="s">
        <v>154</v>
      </c>
      <c r="B43" s="104">
        <f>'ф.2.3'!B26</f>
        <v>0.028</v>
      </c>
      <c r="C43" s="101">
        <f aca="true" t="shared" si="32" ref="C43:H43">B43*(1-0.015)</f>
        <v>0.02758</v>
      </c>
      <c r="D43" s="101">
        <f t="shared" si="32"/>
        <v>0.0271663</v>
      </c>
      <c r="E43" s="101">
        <f t="shared" si="32"/>
        <v>0.0267588055</v>
      </c>
      <c r="F43" s="101">
        <f t="shared" si="32"/>
        <v>0.0263574234175</v>
      </c>
      <c r="G43" s="101">
        <f t="shared" si="32"/>
        <v>0.0259620620662375</v>
      </c>
      <c r="H43" s="101">
        <f t="shared" si="32"/>
        <v>0.025572631135243936</v>
      </c>
    </row>
    <row r="44" spans="1:8" s="67" customFormat="1" ht="12">
      <c r="A44" s="103" t="s">
        <v>155</v>
      </c>
      <c r="B44" s="104">
        <f>'ф.2.3'!B27</f>
        <v>0</v>
      </c>
      <c r="C44" s="102">
        <f aca="true" t="shared" si="33" ref="C44:H44">B44*(1-0.015)</f>
        <v>0</v>
      </c>
      <c r="D44" s="102">
        <f t="shared" si="33"/>
        <v>0</v>
      </c>
      <c r="E44" s="102">
        <f t="shared" si="33"/>
        <v>0</v>
      </c>
      <c r="F44" s="102">
        <f t="shared" si="33"/>
        <v>0</v>
      </c>
      <c r="G44" s="102">
        <f t="shared" si="33"/>
        <v>0</v>
      </c>
      <c r="H44" s="102">
        <f t="shared" si="33"/>
        <v>0</v>
      </c>
    </row>
    <row r="45" spans="1:8" s="67" customFormat="1" ht="12">
      <c r="A45" s="103" t="s">
        <v>105</v>
      </c>
      <c r="B45" s="104">
        <f>'ф.2.3'!B29</f>
        <v>0</v>
      </c>
      <c r="C45" s="102">
        <f aca="true" t="shared" si="34" ref="C45:H45">B45*(1-0.015)</f>
        <v>0</v>
      </c>
      <c r="D45" s="102">
        <f t="shared" si="34"/>
        <v>0</v>
      </c>
      <c r="E45" s="102">
        <f t="shared" si="34"/>
        <v>0</v>
      </c>
      <c r="F45" s="102">
        <f t="shared" si="34"/>
        <v>0</v>
      </c>
      <c r="G45" s="102">
        <f t="shared" si="34"/>
        <v>0</v>
      </c>
      <c r="H45" s="102">
        <f t="shared" si="34"/>
        <v>0</v>
      </c>
    </row>
    <row r="46" spans="1:8" s="67" customFormat="1" ht="12">
      <c r="A46" s="103" t="s">
        <v>106</v>
      </c>
      <c r="B46" s="104">
        <f>'ф.2.3'!B32</f>
        <v>3</v>
      </c>
      <c r="C46" s="102">
        <f aca="true" t="shared" si="35" ref="C46:H46">B46*(1-0.015)</f>
        <v>2.955</v>
      </c>
      <c r="D46" s="102">
        <f t="shared" si="35"/>
        <v>2.910675</v>
      </c>
      <c r="E46" s="102">
        <f t="shared" si="35"/>
        <v>2.8670148749999997</v>
      </c>
      <c r="F46" s="102">
        <f t="shared" si="35"/>
        <v>2.8240096518749995</v>
      </c>
      <c r="G46" s="102">
        <f t="shared" si="35"/>
        <v>2.7816495070968745</v>
      </c>
      <c r="H46" s="102">
        <f t="shared" si="35"/>
        <v>2.7399247644904214</v>
      </c>
    </row>
    <row r="47" spans="1:8" s="67" customFormat="1" ht="12">
      <c r="A47" s="103" t="s">
        <v>113</v>
      </c>
      <c r="B47" s="104">
        <f>'ф.2.3'!B33</f>
        <v>0</v>
      </c>
      <c r="C47" s="102">
        <f aca="true" t="shared" si="36" ref="C47:H47">B47*(1-0.015)</f>
        <v>0</v>
      </c>
      <c r="D47" s="102">
        <f t="shared" si="36"/>
        <v>0</v>
      </c>
      <c r="E47" s="102">
        <f t="shared" si="36"/>
        <v>0</v>
      </c>
      <c r="F47" s="102">
        <f t="shared" si="36"/>
        <v>0</v>
      </c>
      <c r="G47" s="102">
        <f t="shared" si="36"/>
        <v>0</v>
      </c>
      <c r="H47" s="102">
        <f t="shared" si="36"/>
        <v>0</v>
      </c>
    </row>
    <row r="48" spans="1:8" s="77" customFormat="1" ht="40.5" customHeight="1">
      <c r="A48" s="127" t="s">
        <v>187</v>
      </c>
      <c r="B48" s="132">
        <f aca="true" t="shared" si="37" ref="B48:H48">0.1*B9+0.7*B24+0.2*B33</f>
        <v>1.1600000000000001</v>
      </c>
      <c r="C48" s="132">
        <f t="shared" si="37"/>
        <v>1.1600000000000001</v>
      </c>
      <c r="D48" s="132">
        <f t="shared" si="37"/>
        <v>1.1600000000000001</v>
      </c>
      <c r="E48" s="132">
        <f t="shared" si="37"/>
        <v>1.1600000000000001</v>
      </c>
      <c r="F48" s="132">
        <f t="shared" si="37"/>
        <v>1.1600000000000001</v>
      </c>
      <c r="G48" s="132">
        <f t="shared" si="37"/>
        <v>1.1600000000000001</v>
      </c>
      <c r="H48" s="132">
        <f t="shared" si="37"/>
        <v>1.1600000000000001</v>
      </c>
    </row>
    <row r="49" spans="1:7" ht="24" customHeight="1">
      <c r="A49" s="198" t="s">
        <v>101</v>
      </c>
      <c r="B49" s="198"/>
      <c r="C49" s="198"/>
      <c r="D49" s="198"/>
      <c r="E49" s="52"/>
      <c r="F49" s="52"/>
      <c r="G49" s="45"/>
    </row>
    <row r="50" spans="1:7" ht="25.5" customHeight="1">
      <c r="A50" s="196" t="s">
        <v>102</v>
      </c>
      <c r="B50" s="196"/>
      <c r="C50" s="196"/>
      <c r="D50" s="196"/>
      <c r="E50" s="53"/>
      <c r="F50" s="53"/>
      <c r="G50" s="45"/>
    </row>
    <row r="51" spans="1:7" ht="19.5" customHeight="1">
      <c r="A51" s="42"/>
      <c r="B51" s="43"/>
      <c r="C51" s="43"/>
      <c r="D51" s="43"/>
      <c r="E51" s="43"/>
      <c r="F51" s="43"/>
      <c r="G51" s="45"/>
    </row>
    <row r="52" spans="1:8" s="67" customFormat="1" ht="12">
      <c r="A52" s="63" t="s">
        <v>299</v>
      </c>
      <c r="B52" s="64" t="s">
        <v>300</v>
      </c>
      <c r="C52" s="64"/>
      <c r="D52" s="64"/>
      <c r="E52" s="63"/>
      <c r="F52" s="64"/>
      <c r="G52" s="64"/>
      <c r="H52" s="64"/>
    </row>
    <row r="53" spans="1:7" ht="41.25" customHeight="1">
      <c r="A53" s="16" t="s">
        <v>32</v>
      </c>
      <c r="B53" s="16" t="s">
        <v>33</v>
      </c>
      <c r="C53" s="2"/>
      <c r="D53" s="2"/>
      <c r="E53" s="16" t="s">
        <v>34</v>
      </c>
      <c r="F53" s="46"/>
      <c r="G53" s="46"/>
    </row>
    <row r="54" spans="1:7" ht="18" customHeight="1">
      <c r="A54" s="46"/>
      <c r="B54" s="46"/>
      <c r="C54" s="46"/>
      <c r="D54" s="46"/>
      <c r="E54" s="46"/>
      <c r="F54" s="46"/>
      <c r="G54" s="46"/>
    </row>
    <row r="55" spans="1:7" ht="98.25" customHeight="1">
      <c r="A55" s="46"/>
      <c r="B55" s="46"/>
      <c r="C55" s="46"/>
      <c r="D55" s="46"/>
      <c r="E55" s="46"/>
      <c r="F55" s="46"/>
      <c r="G55" s="46"/>
    </row>
  </sheetData>
  <sheetProtection/>
  <mergeCells count="4">
    <mergeCell ref="B7:H7"/>
    <mergeCell ref="A50:D50"/>
    <mergeCell ref="B6:F6"/>
    <mergeCell ref="A49:D49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B1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0.57421875" style="67" customWidth="1"/>
    <col min="2" max="2" width="44.8515625" style="67" customWidth="1"/>
    <col min="3" max="16384" width="9.140625" style="67" customWidth="1"/>
  </cols>
  <sheetData>
    <row r="2" s="77" customFormat="1" ht="12">
      <c r="A2" s="76" t="s">
        <v>137</v>
      </c>
    </row>
    <row r="3" s="77" customFormat="1" ht="15.75" customHeight="1">
      <c r="A3" s="76" t="s">
        <v>308</v>
      </c>
    </row>
    <row r="5" spans="1:2" ht="12.75">
      <c r="A5" s="79" t="s">
        <v>135</v>
      </c>
      <c r="B5" s="79" t="s">
        <v>4</v>
      </c>
    </row>
    <row r="6" spans="1:2" ht="12.75">
      <c r="A6" s="79">
        <v>1</v>
      </c>
      <c r="B6" s="79">
        <v>2</v>
      </c>
    </row>
    <row r="7" spans="1:2" s="84" customFormat="1" ht="52.5" customHeight="1">
      <c r="A7" s="83" t="s">
        <v>172</v>
      </c>
      <c r="B7" s="80">
        <v>0</v>
      </c>
    </row>
    <row r="8" spans="1:2" ht="64.5" customHeight="1">
      <c r="A8" s="78" t="s">
        <v>173</v>
      </c>
      <c r="B8" s="1">
        <v>0</v>
      </c>
    </row>
    <row r="9" spans="1:2" ht="21.75" customHeight="1">
      <c r="A9" s="115" t="s">
        <v>171</v>
      </c>
      <c r="B9" s="1">
        <f>MAX(1,B7-B8)</f>
        <v>1</v>
      </c>
    </row>
    <row r="10" spans="1:2" ht="23.25" customHeight="1">
      <c r="A10" s="78" t="s">
        <v>174</v>
      </c>
      <c r="B10" s="121">
        <f>B7/B9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2011-02-07T08:26:35Z</cp:lastPrinted>
  <dcterms:created xsi:type="dcterms:W3CDTF">1996-10-08T23:32:33Z</dcterms:created>
  <dcterms:modified xsi:type="dcterms:W3CDTF">2015-03-12T08:37:02Z</dcterms:modified>
  <cp:category/>
  <cp:version/>
  <cp:contentType/>
  <cp:contentStatus/>
</cp:coreProperties>
</file>