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11640" activeTab="4"/>
  </bookViews>
  <sheets>
    <sheet name="Технич. показ." sheetId="1" r:id="rId1"/>
    <sheet name="Тар. результат" sheetId="2" r:id="rId2"/>
    <sheet name="ФОТ" sheetId="3" r:id="rId3"/>
    <sheet name="Собир-ть НВВ факт" sheetId="4" r:id="rId4"/>
    <sheet name="П1.30 факт" sheetId="5" r:id="rId5"/>
  </sheets>
  <definedNames/>
  <calcPr fullCalcOnLoad="1"/>
</workbook>
</file>

<file path=xl/sharedStrings.xml><?xml version="1.0" encoding="utf-8"?>
<sst xmlns="http://schemas.openxmlformats.org/spreadsheetml/2006/main" count="529" uniqueCount="339">
  <si>
    <t>№ п/п</t>
  </si>
  <si>
    <t>Наименование показателей</t>
  </si>
  <si>
    <t>1.</t>
  </si>
  <si>
    <t>2.</t>
  </si>
  <si>
    <t>Потери, млн.кВт.ч.</t>
  </si>
  <si>
    <t>3.</t>
  </si>
  <si>
    <t>Реализация, млн.кВт.ч.</t>
  </si>
  <si>
    <t>4.</t>
  </si>
  <si>
    <t>5.</t>
  </si>
  <si>
    <t>5.1.</t>
  </si>
  <si>
    <t>5.2.</t>
  </si>
  <si>
    <t>Расходы по эксплуатации, тыс. руб.</t>
  </si>
  <si>
    <t>Фонд оплаты труда</t>
  </si>
  <si>
    <t>6.</t>
  </si>
  <si>
    <t>Налог на прибыль</t>
  </si>
  <si>
    <t>Прибыль в распоряжении коллектива</t>
  </si>
  <si>
    <t xml:space="preserve"> - на развитие производства</t>
  </si>
  <si>
    <t xml:space="preserve"> - на социальное развитие</t>
  </si>
  <si>
    <t xml:space="preserve"> - на материальное поощрение</t>
  </si>
  <si>
    <t xml:space="preserve"> - дивиденды</t>
  </si>
  <si>
    <t>7.</t>
  </si>
  <si>
    <t>8.</t>
  </si>
  <si>
    <t>9.</t>
  </si>
  <si>
    <t>%</t>
  </si>
  <si>
    <t>Всего</t>
  </si>
  <si>
    <t>НН</t>
  </si>
  <si>
    <t>то же в %</t>
  </si>
  <si>
    <t>Расходы по полной себестоимости, тыс.руб.</t>
  </si>
  <si>
    <t>Расходы на покупную электроэнергию, тыс. руб.</t>
  </si>
  <si>
    <t>Амортизация</t>
  </si>
  <si>
    <t>Непроизводственные расходы (налоги и др. обязат. платежы)</t>
  </si>
  <si>
    <t>Прочие затраты, относимые на себестоимость продукции</t>
  </si>
  <si>
    <t>Валовая прибыль, тыс. руб.</t>
  </si>
  <si>
    <t>Прибыль до налогообложения</t>
  </si>
  <si>
    <t xml:space="preserve"> - резервный фонд</t>
  </si>
  <si>
    <t xml:space="preserve"> - услуги банка</t>
  </si>
  <si>
    <t xml:space="preserve"> - % за пользование кредитом</t>
  </si>
  <si>
    <t>Доходы всего, тыс. руб.</t>
  </si>
  <si>
    <t>- энергия на технологические цели</t>
  </si>
  <si>
    <t>- энергия на хозяйственные нужды</t>
  </si>
  <si>
    <t>- налог на землю</t>
  </si>
  <si>
    <t>- налог на имущество</t>
  </si>
  <si>
    <t>- транспортный налог</t>
  </si>
  <si>
    <t>- прочие</t>
  </si>
  <si>
    <t xml:space="preserve"> - прочее</t>
  </si>
  <si>
    <t>Руководитель организации</t>
  </si>
  <si>
    <t>Показаетли</t>
  </si>
  <si>
    <t>(подпись)</t>
  </si>
  <si>
    <t>(расшифровка подписи)</t>
  </si>
  <si>
    <t>ВН</t>
  </si>
  <si>
    <t>СН-I</t>
  </si>
  <si>
    <t>СН-II</t>
  </si>
  <si>
    <t xml:space="preserve">План </t>
  </si>
  <si>
    <t xml:space="preserve">Факт </t>
  </si>
  <si>
    <t xml:space="preserve">Ожидаемое </t>
  </si>
  <si>
    <t>% выпол</t>
  </si>
  <si>
    <t>Примечание</t>
  </si>
  <si>
    <t>Поступление э/э в сеть, млн.кВт.ч</t>
  </si>
  <si>
    <t>Потери, млн.кВт.ч</t>
  </si>
  <si>
    <t>Полезный отпуск э/э, млн.кВт.ч</t>
  </si>
  <si>
    <t>в том числе</t>
  </si>
  <si>
    <t>Расход э/э на хоз. нужды, млн.кВт.ч</t>
  </si>
  <si>
    <t>собственным потребителям, в т.ч.</t>
  </si>
  <si>
    <t>население</t>
  </si>
  <si>
    <t>городское</t>
  </si>
  <si>
    <t>городское с электроплитами</t>
  </si>
  <si>
    <t>сельское</t>
  </si>
  <si>
    <t>4.1.</t>
  </si>
  <si>
    <t>4.2.</t>
  </si>
  <si>
    <t>4.2.1.</t>
  </si>
  <si>
    <t>4.2.2.</t>
  </si>
  <si>
    <t>прочие потребители</t>
  </si>
  <si>
    <t>4.3.</t>
  </si>
  <si>
    <t>сальдо-переток</t>
  </si>
  <si>
    <t>Технические показатели по электрической энергии.</t>
  </si>
  <si>
    <t>Технические показатели по мощности.</t>
  </si>
  <si>
    <t>Потери, МВт</t>
  </si>
  <si>
    <t>Полезный отпуск, МВт</t>
  </si>
  <si>
    <t>Поступление в сеть, МВт</t>
  </si>
  <si>
    <t>без НДС</t>
  </si>
  <si>
    <t>Руководитель предприятия</t>
  </si>
  <si>
    <t>№/№</t>
  </si>
  <si>
    <t>Наименование</t>
  </si>
  <si>
    <t>Среднесписочная числ.</t>
  </si>
  <si>
    <t>чел.</t>
  </si>
  <si>
    <t>т. руб.</t>
  </si>
  <si>
    <t xml:space="preserve"> руб.</t>
  </si>
  <si>
    <t>Аппарат управления</t>
  </si>
  <si>
    <t>2.1.</t>
  </si>
  <si>
    <t>руководители</t>
  </si>
  <si>
    <t>2.2.</t>
  </si>
  <si>
    <t xml:space="preserve">специалисты </t>
  </si>
  <si>
    <t>2.3.</t>
  </si>
  <si>
    <t>Фонд оплаты труда (годовой)</t>
  </si>
  <si>
    <t>Среднемесячная оплата труда</t>
  </si>
  <si>
    <t>Анализ динамики роста фактической заработной платы.</t>
  </si>
  <si>
    <t>Филиалы (производствен отделения), в том числе:</t>
  </si>
  <si>
    <t>Откл. числ. к пред. периоду</t>
  </si>
  <si>
    <t>Откл. ФОТ к пред. периоду</t>
  </si>
  <si>
    <t>Рост з/пл к пред.периоду</t>
  </si>
  <si>
    <t>Наименование предприятия:</t>
  </si>
  <si>
    <t>Приложение 3</t>
  </si>
  <si>
    <t>Приложение 2</t>
  </si>
  <si>
    <t>Приложение 1</t>
  </si>
  <si>
    <t>Тарифный результат организации.</t>
  </si>
  <si>
    <t>рабочие</t>
  </si>
  <si>
    <t>Расход мощности на хоз. нужды, МВт</t>
  </si>
  <si>
    <t>Расходы на ремонт</t>
  </si>
  <si>
    <t>Приложение 4</t>
  </si>
  <si>
    <t>Показетель</t>
  </si>
  <si>
    <t>№ пп</t>
  </si>
  <si>
    <t>на компенсацию потерь</t>
  </si>
  <si>
    <t>(наименование ТСО)</t>
  </si>
  <si>
    <t>Доходы ТСО, полученные по утвержденным единым (котловым) тарифам на услуги по передаче</t>
  </si>
  <si>
    <t>Доходы ТСО, полученные по утвержденным индивидуальным тарифам на услуги по передаче</t>
  </si>
  <si>
    <t>на содержание сетей</t>
  </si>
  <si>
    <t>Сбор и распределение выручки от услуг по передаче электрической энергии в условиях "котлового метода"</t>
  </si>
  <si>
    <t>Расходы на оплату услуг по передаче другим ТСО по утвержденным индивидуальным тарифам на услуги по передаче, всего</t>
  </si>
  <si>
    <t>в том числе сетевым организациям (поименно):</t>
  </si>
  <si>
    <t>ТСО 1</t>
  </si>
  <si>
    <t>ТСО 2</t>
  </si>
  <si>
    <t>……</t>
  </si>
  <si>
    <t>ТСО n</t>
  </si>
  <si>
    <t>3.1.</t>
  </si>
  <si>
    <t>3.2.</t>
  </si>
  <si>
    <t>3.n.</t>
  </si>
  <si>
    <t>Выручка, оставшаяся в распоряжении ТСО</t>
  </si>
  <si>
    <t>Примечание.</t>
  </si>
  <si>
    <r>
      <t xml:space="preserve">Доходы отражаются по данным бухгалтерского учета - </t>
    </r>
    <r>
      <rPr>
        <b/>
        <sz val="10"/>
        <rFont val="Times New Roman"/>
        <family val="1"/>
      </rPr>
      <t>по начислению.</t>
    </r>
  </si>
  <si>
    <t>В случае, если на основании судебных решений производилась корректировка выручки по начислению, указать отдельно величину корректировки.</t>
  </si>
  <si>
    <t>(без НДС)</t>
  </si>
  <si>
    <t>тыс. руб.</t>
  </si>
  <si>
    <t>Таблица № П1.30</t>
  </si>
  <si>
    <t>Отпуск (передача) электроэнергии территориальными сетевыми организациями</t>
  </si>
  <si>
    <t>№</t>
  </si>
  <si>
    <t>Наименование показателя</t>
  </si>
  <si>
    <t>Заявленная мощность, МВт</t>
  </si>
  <si>
    <t>1</t>
  </si>
  <si>
    <t>Поступление электроэнергии в сеть - всего</t>
  </si>
  <si>
    <t>в т.ч. из</t>
  </si>
  <si>
    <t>1.1</t>
  </si>
  <si>
    <t>не сетевых организаций</t>
  </si>
  <si>
    <t>1.2</t>
  </si>
  <si>
    <t>сетевых организаций</t>
  </si>
  <si>
    <t>сетевой организации 1</t>
  </si>
  <si>
    <t>1.2.2</t>
  </si>
  <si>
    <t>…</t>
  </si>
  <si>
    <t>2</t>
  </si>
  <si>
    <t>Потери электроэнергии - всего</t>
  </si>
  <si>
    <t>3</t>
  </si>
  <si>
    <t>Отпуск (передача) электроэнергии сетевыми предприятиями - всего</t>
  </si>
  <si>
    <t>в т.ч.</t>
  </si>
  <si>
    <t>3.1</t>
  </si>
  <si>
    <t>не сетевым организациям</t>
  </si>
  <si>
    <t>3.2</t>
  </si>
  <si>
    <t>сетевым организациям</t>
  </si>
  <si>
    <t>3.2.1</t>
  </si>
  <si>
    <t>3.2.1.1</t>
  </si>
  <si>
    <t>также в сальдированном выражении (п. 3.2.1 - п. 1.2.1)</t>
  </si>
  <si>
    <t>3.2.2.1</t>
  </si>
  <si>
    <t>также в сальдированном выражении (п. 3.2.2 - п. 1.2.2)</t>
  </si>
  <si>
    <t>4</t>
  </si>
  <si>
    <t>4.1</t>
  </si>
  <si>
    <t>4.2</t>
  </si>
  <si>
    <t>4.2.1</t>
  </si>
  <si>
    <t>4.2.2</t>
  </si>
  <si>
    <t>5</t>
  </si>
  <si>
    <t>Потери электроэнергии</t>
  </si>
  <si>
    <t>6</t>
  </si>
  <si>
    <t>Отпуск (передача) электроэнергии</t>
  </si>
  <si>
    <t>6.1</t>
  </si>
  <si>
    <t>6.2</t>
  </si>
  <si>
    <t>6.2.1</t>
  </si>
  <si>
    <t>также в сальдированном выражении (п. 6.2.1 - п. 4.2.1)</t>
  </si>
  <si>
    <t>6.2.2</t>
  </si>
  <si>
    <t>6.2.2.1</t>
  </si>
  <si>
    <t>также в сальдированном выражении (п. 6.2.2 - п. 4.2.2)</t>
  </si>
  <si>
    <t>7</t>
  </si>
  <si>
    <t>8</t>
  </si>
  <si>
    <t>9</t>
  </si>
  <si>
    <t>- СН1</t>
  </si>
  <si>
    <t>10</t>
  </si>
  <si>
    <t>- СН2</t>
  </si>
  <si>
    <t>11</t>
  </si>
  <si>
    <t>- НН</t>
  </si>
  <si>
    <t>12</t>
  </si>
  <si>
    <t>13</t>
  </si>
  <si>
    <t>14</t>
  </si>
  <si>
    <t>15</t>
  </si>
  <si>
    <t>16</t>
  </si>
  <si>
    <t>17</t>
  </si>
  <si>
    <t>18</t>
  </si>
  <si>
    <t>19</t>
  </si>
  <si>
    <t>Поступление электроэнергии в сеть СН1</t>
  </si>
  <si>
    <t>19.1</t>
  </si>
  <si>
    <t>19.2</t>
  </si>
  <si>
    <t>в т.ч из</t>
  </si>
  <si>
    <t>19.2.1</t>
  </si>
  <si>
    <t>19.2.2</t>
  </si>
  <si>
    <t>20</t>
  </si>
  <si>
    <t>21</t>
  </si>
  <si>
    <t>22</t>
  </si>
  <si>
    <t>Трансформировано из 35 кВ в:</t>
  </si>
  <si>
    <t>23</t>
  </si>
  <si>
    <t>24</t>
  </si>
  <si>
    <t>Поступление электроэнергии в сеть СН2</t>
  </si>
  <si>
    <t>Трансформировано из 10-6 кВ в:</t>
  </si>
  <si>
    <t>Поступление электроэнергии в сеть НН</t>
  </si>
  <si>
    <t>План 2014 года</t>
  </si>
  <si>
    <t>План 2015 года</t>
  </si>
  <si>
    <t>3.1.1.</t>
  </si>
  <si>
    <t>Факт 2014 года</t>
  </si>
  <si>
    <t>Ожидаемое 2015 года</t>
  </si>
  <si>
    <t>План 2016 года</t>
  </si>
  <si>
    <t>садоводческие объединения</t>
  </si>
  <si>
    <t>юр.лица, приобретающие э.энергию в целях потребления осужденными</t>
  </si>
  <si>
    <t>религиозные организации</t>
  </si>
  <si>
    <t>ГП, сбытовые организации в целях дальнейшей перепродажи населению</t>
  </si>
  <si>
    <t>объединения граждан (гаражи, погреба, сараи)</t>
  </si>
  <si>
    <t>2014 год</t>
  </si>
  <si>
    <t>2015 год</t>
  </si>
  <si>
    <t>Поступление электроэнергии в сеть, млн.кВт.ч.</t>
  </si>
  <si>
    <t>Факт 2014 г.</t>
  </si>
  <si>
    <t>Ожидаемое 2015 г.</t>
  </si>
  <si>
    <t>План 2016 г.</t>
  </si>
  <si>
    <t>Страховые взносы с оплаты труда</t>
  </si>
  <si>
    <t>Оплата услуг сторонних организаций, регулируемых государством, в т.ч.</t>
  </si>
  <si>
    <t>- услуги по передаче по сетям ОАО "ФСК ЕЭС"</t>
  </si>
  <si>
    <t xml:space="preserve">- услуги по передаче сетевым организациям, оплачиваемые по индивидуальному тарифу (раздельно по каждой ТСО) </t>
  </si>
  <si>
    <t>5.3.</t>
  </si>
  <si>
    <t>5.3.1.</t>
  </si>
  <si>
    <t>5.3.2.</t>
  </si>
  <si>
    <t>5.3.3.</t>
  </si>
  <si>
    <t>5.3.4.</t>
  </si>
  <si>
    <t>5.3.5.</t>
  </si>
  <si>
    <t>5.3.6.</t>
  </si>
  <si>
    <t>на производственные нужды (с учетом хозяйственных)</t>
  </si>
  <si>
    <t>приравненные к населению</t>
  </si>
  <si>
    <t>(в ред. Приказа ФСТ РФ от 31.07.2007 № 138-э/6)</t>
  </si>
  <si>
    <t>(ООО "Камышинский завод слесарно-монтажного инструмента") на 2016 год</t>
  </si>
  <si>
    <t>Годовой отпуск ЭЭ, тыс. кВт·ч</t>
  </si>
  <si>
    <t xml:space="preserve">сетевой организации 1 ОАО "МРСК Юга"-"Волгоградэнерго" </t>
  </si>
  <si>
    <t>1.2.4</t>
  </si>
  <si>
    <t xml:space="preserve">не сетевым организациям, в т.ч. </t>
  </si>
  <si>
    <t>собственное потребление</t>
  </si>
  <si>
    <t>3.1.2</t>
  </si>
  <si>
    <t>субабонентам, в т.ч.</t>
  </si>
  <si>
    <t>3.1.2.1</t>
  </si>
  <si>
    <t>наименование субабонента 1</t>
  </si>
  <si>
    <t>3.1.2.2</t>
  </si>
  <si>
    <t>….</t>
  </si>
  <si>
    <t>сетевым организациям, в т.ч.</t>
  </si>
  <si>
    <t>филиал ОАО "МРСК Юга"-"Волгоградэнерго" яч.45 ПС Промзона</t>
  </si>
  <si>
    <t>3.2.2.</t>
  </si>
  <si>
    <t>яч. 27 Приволжская железная дорога-филиала ОАО "РЖД" опосредственно</t>
  </si>
  <si>
    <t>яч. 27 ОАО "Волгоградоблэлектро" опосредственно</t>
  </si>
  <si>
    <t>Поступление электроэнергии в сеть ВН 110 кВ и выше</t>
  </si>
  <si>
    <t xml:space="preserve">Филиал ОАО "МРСК Юга" - "Волгоградэнерго" </t>
  </si>
  <si>
    <t>6.1.1.</t>
  </si>
  <si>
    <t>собственное потребление, включая ПХН сетей</t>
  </si>
  <si>
    <t>6.1.2</t>
  </si>
  <si>
    <t>6.1.2.1</t>
  </si>
  <si>
    <t>ООО "Камышинские колбасы соловьева"</t>
  </si>
  <si>
    <t>6.1.2.2</t>
  </si>
  <si>
    <t>А.А. Баклушин</t>
  </si>
  <si>
    <t>6.1.2.3</t>
  </si>
  <si>
    <t>ООО "ККПП"</t>
  </si>
  <si>
    <t>6.1.2.4</t>
  </si>
  <si>
    <t>ООО "Дорспецстрой"</t>
  </si>
  <si>
    <t>6.1.2.5</t>
  </si>
  <si>
    <t>филиал КЭС ОАО "МРСК Юга"-"Волгоградэнерго" яч. 47</t>
  </si>
  <si>
    <t>6.1.2.6</t>
  </si>
  <si>
    <t>ООО "З-д Ротор"</t>
  </si>
  <si>
    <t>6.1.2.7</t>
  </si>
  <si>
    <t>ФКУ Камышинская ВК УФСИН России</t>
  </si>
  <si>
    <t>6.1.2.8</t>
  </si>
  <si>
    <t>ООО "Энергостандарт"</t>
  </si>
  <si>
    <t>6.1.2.9</t>
  </si>
  <si>
    <t>ФКУ "ИК №24" УФСИН России</t>
  </si>
  <si>
    <t>филиал КЭС ОАО "МРСК Юга"-"Волгоградэнерго" яч. 45</t>
  </si>
  <si>
    <t>6.2.1.1.</t>
  </si>
  <si>
    <t>Трансформировано из 110 кВ в:</t>
  </si>
  <si>
    <t>11.1</t>
  </si>
  <si>
    <t xml:space="preserve">не сетевых организаций </t>
  </si>
  <si>
    <t>11.2</t>
  </si>
  <si>
    <t>11.2.1</t>
  </si>
  <si>
    <t>11.2.2</t>
  </si>
  <si>
    <t>13.1</t>
  </si>
  <si>
    <t>13.1.1.</t>
  </si>
  <si>
    <t>Собственное потребление</t>
  </si>
  <si>
    <t>13.1.2.</t>
  </si>
  <si>
    <t>13.1.2.1</t>
  </si>
  <si>
    <t>13.1.2.2.</t>
  </si>
  <si>
    <t>13.2</t>
  </si>
  <si>
    <t>13.2.1</t>
  </si>
  <si>
    <t>13.2.1.1</t>
  </si>
  <si>
    <t>также в сальдированном выражении (п. 13.2.1- п. 11.2.1)</t>
  </si>
  <si>
    <t>13.2.2</t>
  </si>
  <si>
    <t>13.2.2.1</t>
  </si>
  <si>
    <t>также в сальдированном выражении (п. 13.2.2.- п. 11.2.2.)</t>
  </si>
  <si>
    <t>17.1</t>
  </si>
  <si>
    <t>17.2</t>
  </si>
  <si>
    <t>сетевых организаций, в т.ч. из</t>
  </si>
  <si>
    <t>17.2.1</t>
  </si>
  <si>
    <t>17.2.2</t>
  </si>
  <si>
    <t>19.1.1</t>
  </si>
  <si>
    <t>В.А. Волков</t>
  </si>
  <si>
    <t>19.1.2</t>
  </si>
  <si>
    <t>ООО "СтройТех"</t>
  </si>
  <si>
    <t>19.1.3</t>
  </si>
  <si>
    <t>ООО "Акваленд"</t>
  </si>
  <si>
    <t>19.1.4</t>
  </si>
  <si>
    <t>ООО "Акула 34"</t>
  </si>
  <si>
    <t>19.1.5</t>
  </si>
  <si>
    <t>Смелков С.Ю.</t>
  </si>
  <si>
    <t>19.1.6</t>
  </si>
  <si>
    <t>прочим субабонентам</t>
  </si>
  <si>
    <t>19.2.1.1</t>
  </si>
  <si>
    <t>также в сальдированном выражении (п. 19.2.1 - п. 17.2.1)</t>
  </si>
  <si>
    <t>19.2.2.1</t>
  </si>
  <si>
    <t>также в сальдированном выражении (п. 19.2.2 - п. 17.2.2)</t>
  </si>
  <si>
    <t>22.1</t>
  </si>
  <si>
    <t>22.2</t>
  </si>
  <si>
    <t>22.2.1</t>
  </si>
  <si>
    <t>22.2.2.</t>
  </si>
  <si>
    <t>24.1</t>
  </si>
  <si>
    <t>24.1.1.</t>
  </si>
  <si>
    <t>Собственное потребление (цеха завода)</t>
  </si>
  <si>
    <t>24.1.2</t>
  </si>
  <si>
    <t>24.1.2.1</t>
  </si>
  <si>
    <t>24.2</t>
  </si>
  <si>
    <t>24.2.1</t>
  </si>
  <si>
    <t>24.2.1.1</t>
  </si>
  <si>
    <t>также в сальдированном выражении (п.24.2.1 - п. 22.2.1)</t>
  </si>
  <si>
    <t>____________</t>
  </si>
  <si>
    <t>Наименование предприятия: ООО "КЗСМИ"</t>
  </si>
  <si>
    <t>ООО "КЗСМИ"</t>
  </si>
  <si>
    <t>Г.А. Гончаров</t>
  </si>
  <si>
    <t>Показатели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</si>
</sst>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[$-FC19]d\ mmmm\ yyyy\ &quot;г.&quot;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#,##0.00_р_."/>
    <numFmt numFmtId="183" formatCode="#,##0.00&quot;р.&quot;"/>
    <numFmt numFmtId="184" formatCode="#,##0.000_р_."/>
    <numFmt numFmtId="185" formatCode="#,##0.0000_р_."/>
    <numFmt numFmtId="186" formatCode="#,##0.0_р_."/>
    <numFmt numFmtId="187" formatCode="#,##0.00000_р_."/>
    <numFmt numFmtId="188" formatCode="#,##0_р_."/>
    <numFmt numFmtId="189" formatCode="#,##0.000000_р_."/>
    <numFmt numFmtId="190" formatCode="#,##0.0000000_р_."/>
    <numFmt numFmtId="191" formatCode="0.0%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"/>
    <numFmt numFmtId="197" formatCode="_-* #,##0.00_р_._-;\-* #,##0.00_р_._-;_-* &quot;-&quot;_р_._-;_-@_-"/>
    <numFmt numFmtId="198" formatCode="_-* #,##0.0&quot;р.&quot;_-;\-* #,##0.0&quot;р.&quot;_-;_-* &quot;-&quot;?&quot;р.&quot;_-;_-@_-"/>
    <numFmt numFmtId="199" formatCode="_-* #,##0.0_р_._-;\-* #,##0.0_р_._-;_-* &quot;-&quot;_р_._-;_-@_-"/>
    <numFmt numFmtId="200" formatCode="#,##0.0_ ;\-#,##0.0\ "/>
    <numFmt numFmtId="201" formatCode="#,##0.000"/>
    <numFmt numFmtId="202" formatCode="_-* #,##0.0000_р_._-;\-* #,##0.0000_р_._-;_-* &quot;-&quot;??_р_._-;_-@_-"/>
    <numFmt numFmtId="203" formatCode="0.000%"/>
    <numFmt numFmtId="204" formatCode="#,##0.0000"/>
    <numFmt numFmtId="205" formatCode="0.00000000000"/>
    <numFmt numFmtId="206" formatCode="0.000000000000"/>
    <numFmt numFmtId="207" formatCode="0.0000000000000"/>
    <numFmt numFmtId="208" formatCode="0.00000000000000"/>
    <numFmt numFmtId="209" formatCode="0.000000000000000"/>
    <numFmt numFmtId="210" formatCode="0.0000000000000000"/>
    <numFmt numFmtId="211" formatCode="0.00000000000000000"/>
    <numFmt numFmtId="212" formatCode="0.000000000000000000"/>
    <numFmt numFmtId="213" formatCode="0.0000000000000000000"/>
    <numFmt numFmtId="214" formatCode="0.00000000000000000000"/>
    <numFmt numFmtId="215" formatCode="0.000000000000000000000"/>
    <numFmt numFmtId="216" formatCode="_-* #,##0.0_р_._-;\-* #,##0.0_р_._-;_-* &quot;-&quot;?_р_._-;_-@_-"/>
    <numFmt numFmtId="217" formatCode="#,##0.0_р_.;\-#,##0.0_р_."/>
    <numFmt numFmtId="218" formatCode="#,##0.000000"/>
    <numFmt numFmtId="219" formatCode="#,##0.00000"/>
    <numFmt numFmtId="220" formatCode="#,##0.000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sz val="9"/>
      <name val="Tahoma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8"/>
      <color indexed="18"/>
      <name val="Times New Roman"/>
      <family val="1"/>
    </font>
    <font>
      <sz val="8"/>
      <color indexed="18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b/>
      <sz val="9"/>
      <color indexed="18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i/>
      <sz val="10"/>
      <name val="Times New Roman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4"/>
      <name val="Times New Roman"/>
      <family val="1"/>
    </font>
    <font>
      <sz val="10"/>
      <color indexed="14"/>
      <name val="Times New Roman"/>
      <family val="1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Times New Roman"/>
      <family val="1"/>
    </font>
    <font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" fontId="2" fillId="21" borderId="6" applyBorder="0">
      <alignment horizontal="right"/>
      <protection/>
    </xf>
    <xf numFmtId="0" fontId="33" fillId="0" borderId="7" applyNumberFormat="0" applyFill="0" applyAlignment="0" applyProtection="0"/>
    <xf numFmtId="0" fontId="34" fillId="22" borderId="8" applyNumberFormat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3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2" fillId="4" borderId="0" applyFont="0" applyBorder="0">
      <alignment horizontal="right"/>
      <protection/>
    </xf>
    <xf numFmtId="0" fontId="41" fillId="4" borderId="0" applyNumberFormat="0" applyBorder="0" applyAlignment="0" applyProtection="0"/>
  </cellStyleXfs>
  <cellXfs count="381">
    <xf numFmtId="0" fontId="0" fillId="0" borderId="0" xfId="0" applyAlignment="1">
      <alignment/>
    </xf>
    <xf numFmtId="182" fontId="5" fillId="0" borderId="0" xfId="0" applyNumberFormat="1" applyFont="1" applyAlignment="1">
      <alignment horizontal="left" vertical="center" wrapText="1"/>
    </xf>
    <xf numFmtId="0" fontId="8" fillId="0" borderId="6" xfId="0" applyFont="1" applyBorder="1" applyAlignment="1">
      <alignment horizontal="center" vertical="center" wrapText="1"/>
    </xf>
    <xf numFmtId="182" fontId="1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82" fontId="14" fillId="0" borderId="0" xfId="0" applyNumberFormat="1" applyFont="1" applyAlignment="1">
      <alignment horizontal="center" vertical="center" wrapText="1"/>
    </xf>
    <xf numFmtId="182" fontId="6" fillId="0" borderId="0" xfId="0" applyNumberFormat="1" applyFont="1" applyAlignment="1">
      <alignment horizontal="center" vertical="center" wrapText="1"/>
    </xf>
    <xf numFmtId="182" fontId="7" fillId="0" borderId="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82" fontId="13" fillId="0" borderId="0" xfId="0" applyNumberFormat="1" applyFont="1" applyAlignment="1">
      <alignment horizontal="center" vertical="center" wrapText="1"/>
    </xf>
    <xf numFmtId="182" fontId="6" fillId="0" borderId="0" xfId="0" applyNumberFormat="1" applyFont="1" applyAlignment="1">
      <alignment vertical="center" wrapText="1"/>
    </xf>
    <xf numFmtId="182" fontId="7" fillId="0" borderId="6" xfId="0" applyNumberFormat="1" applyFont="1" applyFill="1" applyBorder="1" applyAlignment="1">
      <alignment horizontal="center" vertical="center" wrapText="1"/>
    </xf>
    <xf numFmtId="182" fontId="6" fillId="0" borderId="6" xfId="0" applyNumberFormat="1" applyFont="1" applyFill="1" applyBorder="1" applyAlignment="1">
      <alignment horizontal="center" vertical="center" wrapText="1"/>
    </xf>
    <xf numFmtId="182" fontId="13" fillId="0" borderId="6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182" fontId="6" fillId="0" borderId="11" xfId="0" applyNumberFormat="1" applyFont="1" applyBorder="1" applyAlignment="1">
      <alignment horizontal="center" vertical="center" wrapText="1"/>
    </xf>
    <xf numFmtId="182" fontId="6" fillId="0" borderId="0" xfId="0" applyNumberFormat="1" applyFont="1" applyAlignment="1">
      <alignment horizontal="left" vertical="center" wrapText="1"/>
    </xf>
    <xf numFmtId="182" fontId="6" fillId="0" borderId="6" xfId="0" applyNumberFormat="1" applyFont="1" applyFill="1" applyBorder="1" applyAlignment="1">
      <alignment horizontal="left" vertical="center" wrapText="1"/>
    </xf>
    <xf numFmtId="49" fontId="6" fillId="0" borderId="6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82" fontId="14" fillId="0" borderId="0" xfId="0" applyNumberFormat="1" applyFont="1" applyBorder="1" applyAlignment="1">
      <alignment horizontal="center" vertical="center" wrapText="1"/>
    </xf>
    <xf numFmtId="182" fontId="13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82" fontId="16" fillId="0" borderId="0" xfId="0" applyNumberFormat="1" applyFont="1" applyAlignment="1">
      <alignment horizontal="center" vertical="center" wrapText="1"/>
    </xf>
    <xf numFmtId="182" fontId="8" fillId="0" borderId="0" xfId="0" applyNumberFormat="1" applyFont="1" applyAlignment="1">
      <alignment horizontal="center" vertical="center" wrapText="1"/>
    </xf>
    <xf numFmtId="182" fontId="15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182" fontId="8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82" fontId="12" fillId="0" borderId="0" xfId="0" applyNumberFormat="1" applyFont="1" applyAlignment="1">
      <alignment horizontal="center" vertical="top" wrapText="1"/>
    </xf>
    <xf numFmtId="182" fontId="11" fillId="0" borderId="0" xfId="0" applyNumberFormat="1" applyFont="1" applyAlignment="1">
      <alignment horizontal="center" vertical="top" wrapText="1"/>
    </xf>
    <xf numFmtId="182" fontId="10" fillId="0" borderId="0" xfId="0" applyNumberFormat="1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6" fillId="0" borderId="6" xfId="56" applyFont="1" applyBorder="1" applyAlignment="1">
      <alignment horizontal="center" vertical="center" wrapText="1"/>
      <protection/>
    </xf>
    <xf numFmtId="0" fontId="6" fillId="4" borderId="6" xfId="56" applyFont="1" applyFill="1" applyBorder="1" applyAlignment="1">
      <alignment horizontal="center" vertical="center" wrapText="1"/>
      <protection/>
    </xf>
    <xf numFmtId="0" fontId="6" fillId="0" borderId="0" xfId="56" applyFont="1" applyAlignment="1">
      <alignment horizontal="center" vertical="center" wrapText="1"/>
      <protection/>
    </xf>
    <xf numFmtId="0" fontId="6" fillId="0" borderId="0" xfId="56" applyFont="1" applyAlignment="1">
      <alignment horizontal="left" vertical="center" wrapText="1"/>
      <protection/>
    </xf>
    <xf numFmtId="0" fontId="7" fillId="0" borderId="0" xfId="56" applyFont="1" applyAlignment="1">
      <alignment horizontal="center" vertical="center" wrapText="1"/>
      <protection/>
    </xf>
    <xf numFmtId="0" fontId="6" fillId="0" borderId="6" xfId="56" applyFont="1" applyFill="1" applyBorder="1" applyAlignment="1">
      <alignment horizontal="center" vertical="center" wrapText="1"/>
      <protection/>
    </xf>
    <xf numFmtId="4" fontId="6" fillId="0" borderId="6" xfId="56" applyNumberFormat="1" applyFont="1" applyFill="1" applyBorder="1" applyAlignment="1">
      <alignment horizontal="center" vertical="center" wrapText="1"/>
      <protection/>
    </xf>
    <xf numFmtId="196" fontId="6" fillId="0" borderId="6" xfId="56" applyNumberFormat="1" applyFont="1" applyFill="1" applyBorder="1" applyAlignment="1">
      <alignment horizontal="center" vertical="center" wrapText="1"/>
      <protection/>
    </xf>
    <xf numFmtId="3" fontId="6" fillId="0" borderId="6" xfId="56" applyNumberFormat="1" applyFont="1" applyFill="1" applyBorder="1" applyAlignment="1">
      <alignment horizontal="center" vertical="center" wrapText="1"/>
      <protection/>
    </xf>
    <xf numFmtId="0" fontId="6" fillId="0" borderId="0" xfId="56" applyFont="1" applyBorder="1" applyAlignment="1">
      <alignment horizontal="center" vertical="center" wrapText="1"/>
      <protection/>
    </xf>
    <xf numFmtId="3" fontId="6" fillId="0" borderId="0" xfId="56" applyNumberFormat="1" applyFont="1" applyBorder="1" applyAlignment="1">
      <alignment horizontal="center" vertical="center" wrapText="1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10" fillId="0" borderId="0" xfId="56" applyFont="1" applyAlignment="1">
      <alignment horizontal="center" vertical="top" wrapText="1"/>
      <protection/>
    </xf>
    <xf numFmtId="3" fontId="7" fillId="0" borderId="0" xfId="56" applyNumberFormat="1" applyFont="1" applyFill="1" applyBorder="1" applyAlignment="1">
      <alignment horizontal="center" vertical="center" wrapText="1"/>
      <protection/>
    </xf>
    <xf numFmtId="3" fontId="7" fillId="0" borderId="0" xfId="56" applyNumberFormat="1" applyFont="1" applyFill="1" applyBorder="1" applyAlignment="1">
      <alignment horizontal="left" vertical="center" wrapText="1"/>
      <protection/>
    </xf>
    <xf numFmtId="4" fontId="7" fillId="0" borderId="0" xfId="56" applyNumberFormat="1" applyFont="1" applyFill="1" applyBorder="1" applyAlignment="1">
      <alignment horizontal="center" vertical="center" wrapText="1"/>
      <protection/>
    </xf>
    <xf numFmtId="196" fontId="7" fillId="0" borderId="0" xfId="56" applyNumberFormat="1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Alignment="1">
      <alignment horizontal="center" vertical="center" wrapText="1"/>
      <protection/>
    </xf>
    <xf numFmtId="0" fontId="7" fillId="0" borderId="0" xfId="56" applyFont="1" applyBorder="1" applyAlignment="1">
      <alignment horizontal="center" vertical="center" wrapText="1"/>
      <protection/>
    </xf>
    <xf numFmtId="0" fontId="6" fillId="0" borderId="12" xfId="56" applyFont="1" applyBorder="1" applyAlignment="1">
      <alignment horizontal="center" vertical="center" wrapText="1"/>
      <protection/>
    </xf>
    <xf numFmtId="0" fontId="6" fillId="0" borderId="13" xfId="56" applyFont="1" applyBorder="1" applyAlignment="1">
      <alignment horizontal="left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3" xfId="56" applyFont="1" applyFill="1" applyBorder="1" applyAlignment="1">
      <alignment horizontal="left" vertical="center" wrapText="1" indent="1"/>
      <protection/>
    </xf>
    <xf numFmtId="16" fontId="6" fillId="0" borderId="12" xfId="56" applyNumberFormat="1" applyFont="1" applyFill="1" applyBorder="1" applyAlignment="1">
      <alignment horizontal="center" vertical="center" wrapText="1"/>
      <protection/>
    </xf>
    <xf numFmtId="3" fontId="7" fillId="4" borderId="15" xfId="56" applyNumberFormat="1" applyFont="1" applyFill="1" applyBorder="1" applyAlignment="1">
      <alignment horizontal="center" vertical="center" wrapText="1"/>
      <protection/>
    </xf>
    <xf numFmtId="3" fontId="7" fillId="4" borderId="16" xfId="56" applyNumberFormat="1" applyFont="1" applyFill="1" applyBorder="1" applyAlignment="1">
      <alignment horizontal="left" vertical="center" wrapText="1"/>
      <protection/>
    </xf>
    <xf numFmtId="0" fontId="6" fillId="4" borderId="13" xfId="56" applyFont="1" applyFill="1" applyBorder="1" applyAlignment="1">
      <alignment horizontal="center" vertical="center" wrapText="1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3" fontId="6" fillId="0" borderId="12" xfId="56" applyNumberFormat="1" applyFont="1" applyFill="1" applyBorder="1" applyAlignment="1">
      <alignment horizontal="center" vertical="center" wrapText="1"/>
      <protection/>
    </xf>
    <xf numFmtId="3" fontId="6" fillId="0" borderId="13" xfId="56" applyNumberFormat="1" applyFont="1" applyFill="1" applyBorder="1" applyAlignment="1">
      <alignment horizontal="center" vertical="center" wrapText="1"/>
      <protection/>
    </xf>
    <xf numFmtId="3" fontId="7" fillId="4" borderId="17" xfId="56" applyNumberFormat="1" applyFont="1" applyFill="1" applyBorder="1" applyAlignment="1">
      <alignment horizontal="center" vertical="center" wrapText="1"/>
      <protection/>
    </xf>
    <xf numFmtId="4" fontId="7" fillId="4" borderId="17" xfId="56" applyNumberFormat="1" applyFont="1" applyFill="1" applyBorder="1" applyAlignment="1">
      <alignment horizontal="center" vertical="center" wrapText="1"/>
      <protection/>
    </xf>
    <xf numFmtId="3" fontId="7" fillId="4" borderId="16" xfId="56" applyNumberFormat="1" applyFont="1" applyFill="1" applyBorder="1" applyAlignment="1">
      <alignment horizontal="center" vertical="center" wrapText="1"/>
      <protection/>
    </xf>
    <xf numFmtId="196" fontId="6" fillId="0" borderId="12" xfId="56" applyNumberFormat="1" applyFont="1" applyFill="1" applyBorder="1" applyAlignment="1">
      <alignment horizontal="center" vertical="center" wrapText="1"/>
      <protection/>
    </xf>
    <xf numFmtId="196" fontId="7" fillId="4" borderId="15" xfId="56" applyNumberFormat="1" applyFont="1" applyFill="1" applyBorder="1" applyAlignment="1">
      <alignment horizontal="center" vertical="center" wrapText="1"/>
      <protection/>
    </xf>
    <xf numFmtId="196" fontId="7" fillId="4" borderId="17" xfId="56" applyNumberFormat="1" applyFont="1" applyFill="1" applyBorder="1" applyAlignment="1">
      <alignment horizontal="center" vertical="center" wrapText="1"/>
      <protection/>
    </xf>
    <xf numFmtId="0" fontId="6" fillId="0" borderId="13" xfId="56" applyFont="1" applyBorder="1" applyAlignment="1">
      <alignment horizontal="center" vertical="center" wrapText="1"/>
      <protection/>
    </xf>
    <xf numFmtId="0" fontId="7" fillId="4" borderId="16" xfId="56" applyFont="1" applyFill="1" applyBorder="1" applyAlignment="1">
      <alignment horizontal="center" vertical="center" wrapText="1"/>
      <protection/>
    </xf>
    <xf numFmtId="182" fontId="8" fillId="0" borderId="0" xfId="0" applyNumberFormat="1" applyFont="1" applyBorder="1" applyAlignment="1">
      <alignment horizontal="center" vertical="center" wrapText="1"/>
    </xf>
    <xf numFmtId="182" fontId="10" fillId="0" borderId="0" xfId="0" applyNumberFormat="1" applyFont="1" applyBorder="1" applyAlignment="1">
      <alignment vertical="top" wrapText="1"/>
    </xf>
    <xf numFmtId="182" fontId="6" fillId="24" borderId="6" xfId="0" applyNumberFormat="1" applyFont="1" applyFill="1" applyBorder="1" applyAlignment="1">
      <alignment horizontal="center" vertical="center" wrapText="1"/>
    </xf>
    <xf numFmtId="182" fontId="6" fillId="24" borderId="6" xfId="0" applyNumberFormat="1" applyFont="1" applyFill="1" applyBorder="1" applyAlignment="1">
      <alignment horizontal="left" vertical="center" wrapText="1"/>
    </xf>
    <xf numFmtId="182" fontId="13" fillId="24" borderId="6" xfId="0" applyNumberFormat="1" applyFont="1" applyFill="1" applyBorder="1" applyAlignment="1">
      <alignment horizontal="center" vertical="center" wrapText="1"/>
    </xf>
    <xf numFmtId="182" fontId="7" fillId="24" borderId="6" xfId="0" applyNumberFormat="1" applyFont="1" applyFill="1" applyBorder="1" applyAlignment="1">
      <alignment horizontal="center" vertical="center" wrapText="1"/>
    </xf>
    <xf numFmtId="182" fontId="7" fillId="24" borderId="6" xfId="0" applyNumberFormat="1" applyFont="1" applyFill="1" applyBorder="1" applyAlignment="1">
      <alignment horizontal="left" vertical="center" wrapText="1"/>
    </xf>
    <xf numFmtId="182" fontId="14" fillId="24" borderId="6" xfId="0" applyNumberFormat="1" applyFont="1" applyFill="1" applyBorder="1" applyAlignment="1">
      <alignment horizontal="center" vertical="center" wrapText="1"/>
    </xf>
    <xf numFmtId="182" fontId="10" fillId="0" borderId="1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top"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23" fillId="0" borderId="6" xfId="0" applyFont="1" applyBorder="1" applyAlignment="1">
      <alignment horizontal="center" vertical="center" wrapText="1"/>
    </xf>
    <xf numFmtId="182" fontId="13" fillId="0" borderId="11" xfId="0" applyNumberFormat="1" applyFont="1" applyBorder="1" applyAlignment="1">
      <alignment horizontal="center" vertical="center" wrapText="1"/>
    </xf>
    <xf numFmtId="182" fontId="10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right" vertical="center" wrapText="1" indent="1"/>
    </xf>
    <xf numFmtId="49" fontId="6" fillId="0" borderId="6" xfId="0" applyNumberFormat="1" applyFont="1" applyFill="1" applyBorder="1" applyAlignment="1" quotePrefix="1">
      <alignment horizontal="left" vertical="center" wrapText="1"/>
    </xf>
    <xf numFmtId="0" fontId="17" fillId="24" borderId="12" xfId="55" applyFont="1" applyFill="1" applyBorder="1" applyAlignment="1">
      <alignment horizontal="center" vertical="center" wrapText="1"/>
      <protection/>
    </xf>
    <xf numFmtId="0" fontId="17" fillId="24" borderId="13" xfId="55" applyFont="1" applyFill="1" applyBorder="1" applyAlignment="1">
      <alignment horizontal="left" vertical="center" wrapText="1"/>
      <protection/>
    </xf>
    <xf numFmtId="4" fontId="16" fillId="24" borderId="12" xfId="55" applyNumberFormat="1" applyFont="1" applyFill="1" applyBorder="1" applyAlignment="1">
      <alignment horizontal="center" vertical="center" wrapText="1"/>
      <protection/>
    </xf>
    <xf numFmtId="4" fontId="17" fillId="24" borderId="6" xfId="55" applyNumberFormat="1" applyFont="1" applyFill="1" applyBorder="1" applyAlignment="1">
      <alignment horizontal="center" vertical="center" wrapText="1"/>
      <protection/>
    </xf>
    <xf numFmtId="4" fontId="17" fillId="24" borderId="13" xfId="55" applyNumberFormat="1" applyFont="1" applyFill="1" applyBorder="1" applyAlignment="1">
      <alignment horizontal="center" vertical="center" wrapText="1"/>
      <protection/>
    </xf>
    <xf numFmtId="0" fontId="17" fillId="0" borderId="0" xfId="55" applyFont="1" applyAlignment="1">
      <alignment horizontal="center" vertical="center" wrapText="1"/>
      <protection/>
    </xf>
    <xf numFmtId="173" fontId="17" fillId="0" borderId="0" xfId="55" applyNumberFormat="1" applyFont="1" applyAlignment="1">
      <alignment horizontal="center" vertical="center" wrapText="1"/>
      <protection/>
    </xf>
    <xf numFmtId="0" fontId="8" fillId="0" borderId="13" xfId="55" applyFont="1" applyBorder="1" applyAlignment="1">
      <alignment horizontal="left" vertical="center" wrapText="1"/>
      <protection/>
    </xf>
    <xf numFmtId="4" fontId="15" fillId="0" borderId="12" xfId="55" applyNumberFormat="1" applyFont="1" applyFill="1" applyBorder="1" applyAlignment="1">
      <alignment horizontal="center" vertical="center" wrapText="1"/>
      <protection/>
    </xf>
    <xf numFmtId="2" fontId="8" fillId="0" borderId="6" xfId="55" applyNumberFormat="1" applyFont="1" applyFill="1" applyBorder="1" applyAlignment="1">
      <alignment horizontal="center" vertical="center" wrapText="1"/>
      <protection/>
    </xf>
    <xf numFmtId="4" fontId="8" fillId="0" borderId="6" xfId="55" applyNumberFormat="1" applyFont="1" applyFill="1" applyBorder="1" applyAlignment="1">
      <alignment horizontal="center" vertical="center" wrapText="1"/>
      <protection/>
    </xf>
    <xf numFmtId="201" fontId="8" fillId="0" borderId="6" xfId="55" applyNumberFormat="1" applyFont="1" applyFill="1" applyBorder="1" applyAlignment="1">
      <alignment horizontal="center" vertical="center" wrapText="1"/>
      <protection/>
    </xf>
    <xf numFmtId="173" fontId="8" fillId="0" borderId="6" xfId="55" applyNumberFormat="1" applyFont="1" applyFill="1" applyBorder="1" applyAlignment="1">
      <alignment horizontal="center" vertical="center" wrapText="1"/>
      <protection/>
    </xf>
    <xf numFmtId="204" fontId="8" fillId="0" borderId="13" xfId="55" applyNumberFormat="1" applyFont="1" applyFill="1" applyBorder="1" applyAlignment="1">
      <alignment horizontal="center" vertical="center" wrapText="1"/>
      <protection/>
    </xf>
    <xf numFmtId="201" fontId="15" fillId="0" borderId="12" xfId="55" applyNumberFormat="1" applyFont="1" applyFill="1" applyBorder="1" applyAlignment="1">
      <alignment horizontal="center" vertical="center" wrapText="1"/>
      <protection/>
    </xf>
    <xf numFmtId="0" fontId="8" fillId="0" borderId="20" xfId="55" applyFont="1" applyBorder="1" applyAlignment="1">
      <alignment horizontal="center" vertical="center" wrapText="1"/>
      <protection/>
    </xf>
    <xf numFmtId="0" fontId="8" fillId="0" borderId="0" xfId="55" applyFont="1" applyAlignment="1">
      <alignment horizontal="center" vertical="center" wrapText="1"/>
      <protection/>
    </xf>
    <xf numFmtId="4" fontId="15" fillId="0" borderId="6" xfId="55" applyNumberFormat="1" applyFont="1" applyFill="1" applyBorder="1" applyAlignment="1">
      <alignment horizontal="center" vertical="center" wrapText="1"/>
      <protection/>
    </xf>
    <xf numFmtId="4" fontId="8" fillId="0" borderId="13" xfId="55" applyNumberFormat="1" applyFont="1" applyFill="1" applyBorder="1" applyAlignment="1">
      <alignment horizontal="center" vertical="center" wrapText="1"/>
      <protection/>
    </xf>
    <xf numFmtId="0" fontId="8" fillId="0" borderId="12" xfId="55" applyFont="1" applyBorder="1" applyAlignment="1">
      <alignment horizontal="center" vertical="center" wrapText="1"/>
      <protection/>
    </xf>
    <xf numFmtId="182" fontId="8" fillId="0" borderId="0" xfId="55" applyNumberFormat="1" applyFont="1" applyFill="1" applyBorder="1" applyAlignment="1">
      <alignment horizontal="center" vertical="center" wrapText="1"/>
      <protection/>
    </xf>
    <xf numFmtId="4" fontId="16" fillId="24" borderId="6" xfId="55" applyNumberFormat="1" applyFont="1" applyFill="1" applyBorder="1" applyAlignment="1">
      <alignment horizontal="center" vertical="center" wrapText="1"/>
      <protection/>
    </xf>
    <xf numFmtId="201" fontId="16" fillId="24" borderId="6" xfId="55" applyNumberFormat="1" applyFont="1" applyFill="1" applyBorder="1" applyAlignment="1">
      <alignment horizontal="center" vertical="center" wrapText="1"/>
      <protection/>
    </xf>
    <xf numFmtId="0" fontId="8" fillId="0" borderId="6" xfId="55" applyFont="1" applyFill="1" applyBorder="1" applyAlignment="1">
      <alignment horizontal="center" vertical="center" wrapText="1"/>
      <protection/>
    </xf>
    <xf numFmtId="0" fontId="17" fillId="0" borderId="12" xfId="55" applyFont="1" applyBorder="1" applyAlignment="1">
      <alignment horizontal="center" vertical="center" wrapText="1"/>
      <protection/>
    </xf>
    <xf numFmtId="0" fontId="17" fillId="0" borderId="13" xfId="55" applyFont="1" applyBorder="1" applyAlignment="1">
      <alignment horizontal="left" vertical="center" wrapText="1"/>
      <protection/>
    </xf>
    <xf numFmtId="4" fontId="16" fillId="0" borderId="12" xfId="55" applyNumberFormat="1" applyFont="1" applyFill="1" applyBorder="1" applyAlignment="1">
      <alignment horizontal="center" vertical="center" wrapText="1"/>
      <protection/>
    </xf>
    <xf numFmtId="4" fontId="17" fillId="0" borderId="6" xfId="55" applyNumberFormat="1" applyFont="1" applyFill="1" applyBorder="1" applyAlignment="1">
      <alignment horizontal="center" vertical="center" wrapText="1"/>
      <protection/>
    </xf>
    <xf numFmtId="218" fontId="17" fillId="0" borderId="13" xfId="55" applyNumberFormat="1" applyFont="1" applyFill="1" applyBorder="1" applyAlignment="1">
      <alignment horizontal="center" vertical="center" wrapText="1"/>
      <protection/>
    </xf>
    <xf numFmtId="201" fontId="17" fillId="0" borderId="6" xfId="55" applyNumberFormat="1" applyFont="1" applyFill="1" applyBorder="1" applyAlignment="1">
      <alignment horizontal="center" vertical="center" wrapText="1"/>
      <protection/>
    </xf>
    <xf numFmtId="0" fontId="17" fillId="0" borderId="20" xfId="55" applyFont="1" applyBorder="1" applyAlignment="1">
      <alignment horizontal="center" vertical="center" wrapText="1"/>
      <protection/>
    </xf>
    <xf numFmtId="4" fontId="17" fillId="0" borderId="12" xfId="55" applyNumberFormat="1" applyFont="1" applyFill="1" applyBorder="1" applyAlignment="1">
      <alignment horizontal="center" vertical="center" wrapText="1"/>
      <protection/>
    </xf>
    <xf numFmtId="2" fontId="17" fillId="0" borderId="6" xfId="55" applyNumberFormat="1" applyFont="1" applyFill="1" applyBorder="1" applyAlignment="1">
      <alignment horizontal="center" vertical="center" wrapText="1"/>
      <protection/>
    </xf>
    <xf numFmtId="4" fontId="17" fillId="0" borderId="13" xfId="55" applyNumberFormat="1" applyFont="1" applyFill="1" applyBorder="1" applyAlignment="1">
      <alignment horizontal="center" vertical="center" wrapText="1"/>
      <protection/>
    </xf>
    <xf numFmtId="0" fontId="8" fillId="0" borderId="13" xfId="55" applyFont="1" applyBorder="1" applyAlignment="1">
      <alignment horizontal="left" vertical="center" wrapText="1" indent="1"/>
      <protection/>
    </xf>
    <xf numFmtId="2" fontId="8" fillId="0" borderId="13" xfId="55" applyNumberFormat="1" applyFont="1" applyFill="1" applyBorder="1" applyAlignment="1">
      <alignment horizontal="center" vertical="center" wrapText="1"/>
      <protection/>
    </xf>
    <xf numFmtId="0" fontId="8" fillId="0" borderId="15" xfId="55" applyFont="1" applyBorder="1" applyAlignment="1">
      <alignment horizontal="center" vertical="center" wrapText="1"/>
      <protection/>
    </xf>
    <xf numFmtId="0" fontId="8" fillId="0" borderId="16" xfId="55" applyFont="1" applyBorder="1" applyAlignment="1">
      <alignment horizontal="left" vertical="center" wrapText="1"/>
      <protection/>
    </xf>
    <xf numFmtId="4" fontId="15" fillId="0" borderId="15" xfId="55" applyNumberFormat="1" applyFont="1" applyFill="1" applyBorder="1" applyAlignment="1">
      <alignment horizontal="center" vertical="center" wrapText="1"/>
      <protection/>
    </xf>
    <xf numFmtId="2" fontId="8" fillId="0" borderId="17" xfId="55" applyNumberFormat="1" applyFont="1" applyFill="1" applyBorder="1" applyAlignment="1">
      <alignment horizontal="center" vertical="center" wrapText="1"/>
      <protection/>
    </xf>
    <xf numFmtId="4" fontId="8" fillId="0" borderId="17" xfId="55" applyNumberFormat="1" applyFont="1" applyFill="1" applyBorder="1" applyAlignment="1">
      <alignment horizontal="center" vertical="center" wrapText="1"/>
      <protection/>
    </xf>
    <xf numFmtId="4" fontId="8" fillId="0" borderId="16" xfId="55" applyNumberFormat="1" applyFont="1" applyFill="1" applyBorder="1" applyAlignment="1">
      <alignment horizontal="center" vertical="center" wrapText="1"/>
      <protection/>
    </xf>
    <xf numFmtId="0" fontId="8" fillId="0" borderId="21" xfId="55" applyFont="1" applyBorder="1" applyAlignment="1">
      <alignment horizontal="center" vertical="center" wrapText="1"/>
      <protection/>
    </xf>
    <xf numFmtId="2" fontId="16" fillId="24" borderId="12" xfId="55" applyNumberFormat="1" applyFont="1" applyFill="1" applyBorder="1" applyAlignment="1">
      <alignment horizontal="center" vertical="center" wrapText="1"/>
      <protection/>
    </xf>
    <xf numFmtId="182" fontId="16" fillId="24" borderId="6" xfId="55" applyNumberFormat="1" applyFont="1" applyFill="1" applyBorder="1" applyAlignment="1">
      <alignment horizontal="center" vertical="center" wrapText="1"/>
      <protection/>
    </xf>
    <xf numFmtId="2" fontId="17" fillId="24" borderId="13" xfId="55" applyNumberFormat="1" applyFont="1" applyFill="1" applyBorder="1" applyAlignment="1">
      <alignment horizontal="center" vertical="center" wrapText="1"/>
      <protection/>
    </xf>
    <xf numFmtId="184" fontId="16" fillId="24" borderId="13" xfId="55" applyNumberFormat="1" applyFont="1" applyFill="1" applyBorder="1" applyAlignment="1">
      <alignment horizontal="center" vertical="center" wrapText="1"/>
      <protection/>
    </xf>
    <xf numFmtId="182" fontId="16" fillId="24" borderId="13" xfId="55" applyNumberFormat="1" applyFont="1" applyFill="1" applyBorder="1" applyAlignment="1">
      <alignment horizontal="center" vertical="center" wrapText="1"/>
      <protection/>
    </xf>
    <xf numFmtId="0" fontId="17" fillId="24" borderId="14" xfId="55" applyFont="1" applyFill="1" applyBorder="1" applyAlignment="1">
      <alignment horizontal="center" vertical="center" wrapText="1"/>
      <protection/>
    </xf>
    <xf numFmtId="2" fontId="15" fillId="0" borderId="12" xfId="55" applyNumberFormat="1" applyFont="1" applyFill="1" applyBorder="1" applyAlignment="1">
      <alignment horizontal="center" vertical="center" wrapText="1"/>
      <protection/>
    </xf>
    <xf numFmtId="182" fontId="15" fillId="0" borderId="6" xfId="55" applyNumberFormat="1" applyFont="1" applyFill="1" applyBorder="1" applyAlignment="1">
      <alignment horizontal="center" vertical="center" wrapText="1"/>
      <protection/>
    </xf>
    <xf numFmtId="182" fontId="15" fillId="0" borderId="13" xfId="55" applyNumberFormat="1" applyFont="1" applyFill="1" applyBorder="1" applyAlignment="1">
      <alignment horizontal="center" vertical="center" wrapText="1"/>
      <protection/>
    </xf>
    <xf numFmtId="0" fontId="8" fillId="0" borderId="14" xfId="55" applyFont="1" applyBorder="1" applyAlignment="1">
      <alignment horizontal="center" vertical="center" wrapText="1"/>
      <protection/>
    </xf>
    <xf numFmtId="4" fontId="15" fillId="0" borderId="6" xfId="55" applyNumberFormat="1" applyFont="1" applyBorder="1" applyAlignment="1">
      <alignment horizontal="center" vertical="center" wrapText="1"/>
      <protection/>
    </xf>
    <xf numFmtId="4" fontId="8" fillId="0" borderId="13" xfId="55" applyNumberFormat="1" applyFont="1" applyBorder="1" applyAlignment="1">
      <alignment horizontal="center" vertical="center" wrapText="1"/>
      <protection/>
    </xf>
    <xf numFmtId="4" fontId="15" fillId="0" borderId="12" xfId="55" applyNumberFormat="1" applyFont="1" applyBorder="1" applyAlignment="1">
      <alignment horizontal="center" vertical="center" wrapText="1"/>
      <protection/>
    </xf>
    <xf numFmtId="184" fontId="15" fillId="0" borderId="6" xfId="55" applyNumberFormat="1" applyFont="1" applyFill="1" applyBorder="1" applyAlignment="1">
      <alignment horizontal="center" vertical="center" wrapText="1"/>
      <protection/>
    </xf>
    <xf numFmtId="174" fontId="8" fillId="0" borderId="6" xfId="55" applyNumberFormat="1" applyFont="1" applyFill="1" applyBorder="1" applyAlignment="1">
      <alignment horizontal="center" vertical="center" wrapText="1"/>
      <protection/>
    </xf>
    <xf numFmtId="173" fontId="15" fillId="0" borderId="12" xfId="55" applyNumberFormat="1" applyFont="1" applyFill="1" applyBorder="1" applyAlignment="1">
      <alignment horizontal="center" vertical="center" wrapText="1"/>
      <protection/>
    </xf>
    <xf numFmtId="2" fontId="17" fillId="24" borderId="6" xfId="55" applyNumberFormat="1" applyFont="1" applyFill="1" applyBorder="1" applyAlignment="1">
      <alignment horizontal="center" vertical="center" wrapText="1"/>
      <protection/>
    </xf>
    <xf numFmtId="2" fontId="17" fillId="24" borderId="12" xfId="55" applyNumberFormat="1" applyFont="1" applyFill="1" applyBorder="1" applyAlignment="1">
      <alignment horizontal="center" vertical="center" wrapText="1"/>
      <protection/>
    </xf>
    <xf numFmtId="2" fontId="16" fillId="24" borderId="6" xfId="55" applyNumberFormat="1" applyFont="1" applyFill="1" applyBorder="1" applyAlignment="1">
      <alignment horizontal="center" vertical="center" wrapText="1"/>
      <protection/>
    </xf>
    <xf numFmtId="0" fontId="15" fillId="0" borderId="12" xfId="55" applyFont="1" applyBorder="1" applyAlignment="1">
      <alignment horizontal="center" vertical="center" wrapText="1"/>
      <protection/>
    </xf>
    <xf numFmtId="182" fontId="16" fillId="0" borderId="6" xfId="55" applyNumberFormat="1" applyFont="1" applyBorder="1" applyAlignment="1">
      <alignment horizontal="center" vertical="center" wrapText="1"/>
      <protection/>
    </xf>
    <xf numFmtId="182" fontId="8" fillId="0" borderId="6" xfId="55" applyNumberFormat="1" applyFont="1" applyBorder="1" applyAlignment="1">
      <alignment horizontal="center" vertical="center" wrapText="1"/>
      <protection/>
    </xf>
    <xf numFmtId="0" fontId="8" fillId="0" borderId="13" xfId="55" applyFont="1" applyBorder="1" applyAlignment="1">
      <alignment horizontal="center" vertical="center" wrapText="1"/>
      <protection/>
    </xf>
    <xf numFmtId="182" fontId="16" fillId="0" borderId="6" xfId="55" applyNumberFormat="1" applyFont="1" applyFill="1" applyBorder="1" applyAlignment="1">
      <alignment horizontal="center" vertical="center" wrapText="1"/>
      <protection/>
    </xf>
    <xf numFmtId="2" fontId="17" fillId="0" borderId="13" xfId="55" applyNumberFormat="1" applyFont="1" applyFill="1" applyBorder="1" applyAlignment="1">
      <alignment horizontal="center" vertical="center" wrapText="1"/>
      <protection/>
    </xf>
    <xf numFmtId="2" fontId="17" fillId="0" borderId="13" xfId="55" applyNumberFormat="1" applyFont="1" applyBorder="1" applyAlignment="1">
      <alignment horizontal="center" vertical="center" wrapText="1"/>
      <protection/>
    </xf>
    <xf numFmtId="4" fontId="17" fillId="0" borderId="12" xfId="55" applyNumberFormat="1" applyFont="1" applyBorder="1" applyAlignment="1">
      <alignment horizontal="center" vertical="center" wrapText="1"/>
      <protection/>
    </xf>
    <xf numFmtId="0" fontId="17" fillId="0" borderId="14" xfId="55" applyFont="1" applyBorder="1" applyAlignment="1">
      <alignment horizontal="center" vertical="center" wrapText="1"/>
      <protection/>
    </xf>
    <xf numFmtId="4" fontId="8" fillId="0" borderId="12" xfId="55" applyNumberFormat="1" applyFont="1" applyFill="1" applyBorder="1" applyAlignment="1">
      <alignment horizontal="center" vertical="center" wrapText="1"/>
      <protection/>
    </xf>
    <xf numFmtId="2" fontId="8" fillId="0" borderId="6" xfId="55" applyNumberFormat="1" applyFont="1" applyBorder="1" applyAlignment="1">
      <alignment horizontal="center" vertical="center" wrapText="1"/>
      <protection/>
    </xf>
    <xf numFmtId="4" fontId="8" fillId="0" borderId="6" xfId="55" applyNumberFormat="1" applyFont="1" applyBorder="1" applyAlignment="1">
      <alignment horizontal="center" vertical="center" wrapText="1"/>
      <protection/>
    </xf>
    <xf numFmtId="4" fontId="8" fillId="0" borderId="12" xfId="55" applyNumberFormat="1" applyFont="1" applyBorder="1" applyAlignment="1">
      <alignment horizontal="center" vertical="center" wrapText="1"/>
      <protection/>
    </xf>
    <xf numFmtId="2" fontId="17" fillId="0" borderId="6" xfId="55" applyNumberFormat="1" applyFont="1" applyBorder="1" applyAlignment="1">
      <alignment horizontal="center" vertical="center" wrapText="1"/>
      <protection/>
    </xf>
    <xf numFmtId="2" fontId="8" fillId="0" borderId="13" xfId="55" applyNumberFormat="1" applyFont="1" applyBorder="1" applyAlignment="1">
      <alignment horizontal="center" vertical="center" wrapText="1"/>
      <protection/>
    </xf>
    <xf numFmtId="182" fontId="17" fillId="0" borderId="6" xfId="55" applyNumberFormat="1" applyFont="1" applyFill="1" applyBorder="1" applyAlignment="1">
      <alignment horizontal="center" vertical="center" wrapText="1"/>
      <protection/>
    </xf>
    <xf numFmtId="173" fontId="17" fillId="0" borderId="13" xfId="55" applyNumberFormat="1" applyFont="1" applyFill="1" applyBorder="1" applyAlignment="1">
      <alignment horizontal="center" vertical="center" wrapText="1"/>
      <protection/>
    </xf>
    <xf numFmtId="182" fontId="17" fillId="0" borderId="6" xfId="55" applyNumberFormat="1" applyFont="1" applyBorder="1" applyAlignment="1">
      <alignment horizontal="center" vertical="center" wrapText="1"/>
      <protection/>
    </xf>
    <xf numFmtId="173" fontId="17" fillId="0" borderId="13" xfId="55" applyNumberFormat="1" applyFont="1" applyBorder="1" applyAlignment="1">
      <alignment horizontal="center" vertical="center" wrapText="1"/>
      <protection/>
    </xf>
    <xf numFmtId="2" fontId="8" fillId="0" borderId="15" xfId="55" applyNumberFormat="1" applyFont="1" applyBorder="1" applyAlignment="1">
      <alignment horizontal="center" vertical="center" wrapText="1"/>
      <protection/>
    </xf>
    <xf numFmtId="2" fontId="8" fillId="0" borderId="17" xfId="55" applyNumberFormat="1" applyFont="1" applyBorder="1" applyAlignment="1">
      <alignment horizontal="center" vertical="center" wrapText="1"/>
      <protection/>
    </xf>
    <xf numFmtId="4" fontId="8" fillId="0" borderId="17" xfId="55" applyNumberFormat="1" applyFont="1" applyBorder="1" applyAlignment="1">
      <alignment horizontal="center" vertical="center" wrapText="1"/>
      <protection/>
    </xf>
    <xf numFmtId="4" fontId="8" fillId="0" borderId="16" xfId="55" applyNumberFormat="1" applyFont="1" applyBorder="1" applyAlignment="1">
      <alignment horizontal="center" vertical="center" wrapText="1"/>
      <protection/>
    </xf>
    <xf numFmtId="173" fontId="8" fillId="0" borderId="17" xfId="55" applyNumberFormat="1" applyFont="1" applyBorder="1" applyAlignment="1">
      <alignment horizontal="center" vertical="center" wrapText="1"/>
      <protection/>
    </xf>
    <xf numFmtId="0" fontId="8" fillId="0" borderId="22" xfId="55" applyFont="1" applyBorder="1" applyAlignment="1">
      <alignment horizontal="center" vertical="center" wrapText="1"/>
      <protection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173" fontId="6" fillId="0" borderId="6" xfId="0" applyNumberFormat="1" applyFont="1" applyFill="1" applyBorder="1" applyAlignment="1">
      <alignment horizontal="center" vertical="center" wrapText="1"/>
    </xf>
    <xf numFmtId="204" fontId="16" fillId="0" borderId="12" xfId="55" applyNumberFormat="1" applyFont="1" applyFill="1" applyBorder="1" applyAlignment="1">
      <alignment horizontal="center" vertical="center" wrapText="1"/>
      <protection/>
    </xf>
    <xf numFmtId="204" fontId="15" fillId="0" borderId="15" xfId="55" applyNumberFormat="1" applyFont="1" applyFill="1" applyBorder="1" applyAlignment="1">
      <alignment horizontal="center" vertical="center" wrapText="1"/>
      <protection/>
    </xf>
    <xf numFmtId="181" fontId="16" fillId="24" borderId="12" xfId="55" applyNumberFormat="1" applyFont="1" applyFill="1" applyBorder="1" applyAlignment="1">
      <alignment horizontal="center" vertical="center" wrapText="1"/>
      <protection/>
    </xf>
    <xf numFmtId="0" fontId="6" fillId="0" borderId="6" xfId="57" applyFont="1" applyBorder="1" applyAlignment="1">
      <alignment horizontal="center" vertical="center" wrapText="1"/>
      <protection/>
    </xf>
    <xf numFmtId="0" fontId="17" fillId="11" borderId="12" xfId="55" applyFont="1" applyFill="1" applyBorder="1" applyAlignment="1">
      <alignment horizontal="center" vertical="center" wrapText="1"/>
      <protection/>
    </xf>
    <xf numFmtId="0" fontId="17" fillId="11" borderId="13" xfId="55" applyFont="1" applyFill="1" applyBorder="1" applyAlignment="1">
      <alignment horizontal="left" vertical="center" wrapText="1"/>
      <protection/>
    </xf>
    <xf numFmtId="4" fontId="16" fillId="11" borderId="12" xfId="55" applyNumberFormat="1" applyFont="1" applyFill="1" applyBorder="1" applyAlignment="1">
      <alignment horizontal="center" vertical="center" wrapText="1"/>
      <protection/>
    </xf>
    <xf numFmtId="4" fontId="16" fillId="11" borderId="6" xfId="55" applyNumberFormat="1" applyFont="1" applyFill="1" applyBorder="1" applyAlignment="1">
      <alignment horizontal="center" vertical="center" wrapText="1"/>
      <protection/>
    </xf>
    <xf numFmtId="4" fontId="17" fillId="11" borderId="6" xfId="55" applyNumberFormat="1" applyFont="1" applyFill="1" applyBorder="1" applyAlignment="1">
      <alignment horizontal="center" vertical="center" wrapText="1"/>
      <protection/>
    </xf>
    <xf numFmtId="4" fontId="17" fillId="11" borderId="13" xfId="55" applyNumberFormat="1" applyFont="1" applyFill="1" applyBorder="1" applyAlignment="1">
      <alignment horizontal="center" vertical="center" wrapText="1"/>
      <protection/>
    </xf>
    <xf numFmtId="204" fontId="16" fillId="11" borderId="12" xfId="55" applyNumberFormat="1" applyFont="1" applyFill="1" applyBorder="1" applyAlignment="1">
      <alignment horizontal="center" vertical="center" wrapText="1"/>
      <protection/>
    </xf>
    <xf numFmtId="201" fontId="16" fillId="11" borderId="6" xfId="55" applyNumberFormat="1" applyFont="1" applyFill="1" applyBorder="1" applyAlignment="1">
      <alignment horizontal="center" vertical="center" wrapText="1"/>
      <protection/>
    </xf>
    <xf numFmtId="0" fontId="17" fillId="11" borderId="20" xfId="55" applyFont="1" applyFill="1" applyBorder="1" applyAlignment="1">
      <alignment horizontal="center" vertical="center" wrapText="1"/>
      <protection/>
    </xf>
    <xf numFmtId="219" fontId="16" fillId="11" borderId="12" xfId="55" applyNumberFormat="1" applyFont="1" applyFill="1" applyBorder="1" applyAlignment="1">
      <alignment horizontal="center" vertical="center" wrapText="1"/>
      <protection/>
    </xf>
    <xf numFmtId="182" fontId="6" fillId="11" borderId="6" xfId="0" applyNumberFormat="1" applyFont="1" applyFill="1" applyBorder="1" applyAlignment="1">
      <alignment horizontal="center" vertical="center" wrapText="1"/>
    </xf>
    <xf numFmtId="182" fontId="6" fillId="11" borderId="6" xfId="0" applyNumberFormat="1" applyFont="1" applyFill="1" applyBorder="1" applyAlignment="1">
      <alignment horizontal="left" vertical="center" wrapText="1"/>
    </xf>
    <xf numFmtId="182" fontId="13" fillId="11" borderId="6" xfId="0" applyNumberFormat="1" applyFont="1" applyFill="1" applyBorder="1" applyAlignment="1">
      <alignment horizontal="center" vertical="center" wrapText="1"/>
    </xf>
    <xf numFmtId="182" fontId="7" fillId="11" borderId="6" xfId="0" applyNumberFormat="1" applyFont="1" applyFill="1" applyBorder="1" applyAlignment="1">
      <alignment horizontal="center" vertical="center" wrapText="1"/>
    </xf>
    <xf numFmtId="182" fontId="7" fillId="11" borderId="6" xfId="0" applyNumberFormat="1" applyFont="1" applyFill="1" applyBorder="1" applyAlignment="1">
      <alignment horizontal="left" vertical="center" wrapText="1"/>
    </xf>
    <xf numFmtId="182" fontId="14" fillId="11" borderId="6" xfId="0" applyNumberFormat="1" applyFont="1" applyFill="1" applyBorder="1" applyAlignment="1">
      <alignment horizontal="center" vertical="center" wrapText="1"/>
    </xf>
    <xf numFmtId="182" fontId="6" fillId="25" borderId="6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20" fillId="0" borderId="0" xfId="61" applyFont="1" applyAlignment="1">
      <alignment horizontal="center"/>
      <protection/>
    </xf>
    <xf numFmtId="0" fontId="0" fillId="0" borderId="0" xfId="0" applyAlignment="1">
      <alignment horizontal="center" vertical="center"/>
    </xf>
    <xf numFmtId="0" fontId="6" fillId="0" borderId="0" xfId="59" applyFont="1" applyFill="1" applyAlignment="1">
      <alignment horizontal="left" vertical="center"/>
      <protection/>
    </xf>
    <xf numFmtId="0" fontId="6" fillId="0" borderId="0" xfId="59" applyFont="1" applyFill="1" applyAlignment="1">
      <alignment horizontal="right" vertical="center"/>
      <protection/>
    </xf>
    <xf numFmtId="0" fontId="18" fillId="0" borderId="23" xfId="0" applyFont="1" applyBorder="1" applyAlignment="1">
      <alignment horizontal="center" vertical="center" wrapText="1"/>
    </xf>
    <xf numFmtId="0" fontId="6" fillId="0" borderId="0" xfId="59" applyFont="1" applyFill="1" applyAlignment="1">
      <alignment vertical="center"/>
      <protection/>
    </xf>
    <xf numFmtId="0" fontId="10" fillId="0" borderId="0" xfId="59" applyFont="1" applyFill="1" applyAlignment="1">
      <alignment horizontal="right" vertical="center"/>
      <protection/>
    </xf>
    <xf numFmtId="0" fontId="6" fillId="0" borderId="6" xfId="59" applyFont="1" applyFill="1" applyBorder="1" applyAlignment="1">
      <alignment horizontal="center" vertical="center" wrapText="1"/>
      <protection/>
    </xf>
    <xf numFmtId="0" fontId="6" fillId="0" borderId="6" xfId="59" applyFont="1" applyFill="1" applyBorder="1" applyAlignment="1">
      <alignment horizontal="center" vertical="center"/>
      <protection/>
    </xf>
    <xf numFmtId="49" fontId="7" fillId="0" borderId="6" xfId="59" applyNumberFormat="1" applyFont="1" applyFill="1" applyBorder="1" applyAlignment="1">
      <alignment horizontal="center" vertical="center"/>
      <protection/>
    </xf>
    <xf numFmtId="0" fontId="7" fillId="0" borderId="24" xfId="59" applyFont="1" applyFill="1" applyBorder="1" applyAlignment="1">
      <alignment horizontal="left" vertical="center"/>
      <protection/>
    </xf>
    <xf numFmtId="0" fontId="7" fillId="0" borderId="25" xfId="59" applyFont="1" applyFill="1" applyBorder="1" applyAlignment="1">
      <alignment horizontal="left" vertical="center" wrapText="1"/>
      <protection/>
    </xf>
    <xf numFmtId="173" fontId="7" fillId="0" borderId="6" xfId="59" applyNumberFormat="1" applyFont="1" applyFill="1" applyBorder="1" applyAlignment="1">
      <alignment vertical="center"/>
      <protection/>
    </xf>
    <xf numFmtId="173" fontId="7" fillId="0" borderId="6" xfId="59" applyNumberFormat="1" applyFont="1" applyFill="1" applyBorder="1" applyAlignment="1">
      <alignment horizontal="right" vertical="center"/>
      <protection/>
    </xf>
    <xf numFmtId="173" fontId="6" fillId="0" borderId="0" xfId="59" applyNumberFormat="1" applyFont="1" applyFill="1" applyAlignment="1">
      <alignment vertical="center"/>
      <protection/>
    </xf>
    <xf numFmtId="49" fontId="6" fillId="0" borderId="6" xfId="59" applyNumberFormat="1" applyFont="1" applyFill="1" applyBorder="1" applyAlignment="1">
      <alignment horizontal="center" vertical="center"/>
      <protection/>
    </xf>
    <xf numFmtId="0" fontId="6" fillId="0" borderId="24" xfId="59" applyFont="1" applyFill="1" applyBorder="1" applyAlignment="1">
      <alignment horizontal="left" vertical="center"/>
      <protection/>
    </xf>
    <xf numFmtId="0" fontId="6" fillId="0" borderId="25" xfId="59" applyFont="1" applyFill="1" applyBorder="1" applyAlignment="1">
      <alignment horizontal="left" vertical="center" wrapText="1"/>
      <protection/>
    </xf>
    <xf numFmtId="173" fontId="6" fillId="0" borderId="6" xfId="59" applyNumberFormat="1" applyFont="1" applyFill="1" applyBorder="1" applyAlignment="1">
      <alignment vertical="center"/>
      <protection/>
    </xf>
    <xf numFmtId="173" fontId="6" fillId="0" borderId="6" xfId="59" applyNumberFormat="1" applyFont="1" applyFill="1" applyBorder="1" applyAlignment="1">
      <alignment horizontal="right" vertical="center"/>
      <protection/>
    </xf>
    <xf numFmtId="49" fontId="21" fillId="0" borderId="6" xfId="59" applyNumberFormat="1" applyFont="1" applyFill="1" applyBorder="1" applyAlignment="1">
      <alignment horizontal="center" vertical="center"/>
      <protection/>
    </xf>
    <xf numFmtId="0" fontId="21" fillId="0" borderId="24" xfId="59" applyFont="1" applyFill="1" applyBorder="1" applyAlignment="1">
      <alignment horizontal="left" vertical="center"/>
      <protection/>
    </xf>
    <xf numFmtId="0" fontId="21" fillId="0" borderId="25" xfId="59" applyFont="1" applyFill="1" applyBorder="1" applyAlignment="1">
      <alignment horizontal="left" vertical="center" wrapText="1"/>
      <protection/>
    </xf>
    <xf numFmtId="173" fontId="21" fillId="0" borderId="6" xfId="59" applyNumberFormat="1" applyFont="1" applyFill="1" applyBorder="1" applyAlignment="1">
      <alignment vertical="center"/>
      <protection/>
    </xf>
    <xf numFmtId="173" fontId="21" fillId="0" borderId="6" xfId="59" applyNumberFormat="1" applyFont="1" applyFill="1" applyBorder="1" applyAlignment="1">
      <alignment horizontal="right" vertical="center"/>
      <protection/>
    </xf>
    <xf numFmtId="0" fontId="21" fillId="0" borderId="0" xfId="59" applyFont="1" applyFill="1" applyAlignment="1">
      <alignment vertical="center"/>
      <protection/>
    </xf>
    <xf numFmtId="49" fontId="42" fillId="0" borderId="6" xfId="59" applyNumberFormat="1" applyFont="1" applyFill="1" applyBorder="1" applyAlignment="1">
      <alignment horizontal="center" vertical="center"/>
      <protection/>
    </xf>
    <xf numFmtId="0" fontId="42" fillId="0" borderId="24" xfId="59" applyFont="1" applyFill="1" applyBorder="1" applyAlignment="1">
      <alignment horizontal="left" vertical="center"/>
      <protection/>
    </xf>
    <xf numFmtId="0" fontId="42" fillId="0" borderId="25" xfId="59" applyFont="1" applyFill="1" applyBorder="1" applyAlignment="1">
      <alignment horizontal="left" vertical="center" wrapText="1"/>
      <protection/>
    </xf>
    <xf numFmtId="173" fontId="42" fillId="0" borderId="6" xfId="59" applyNumberFormat="1" applyFont="1" applyFill="1" applyBorder="1" applyAlignment="1">
      <alignment vertical="center"/>
      <protection/>
    </xf>
    <xf numFmtId="173" fontId="42" fillId="0" borderId="6" xfId="59" applyNumberFormat="1" applyFont="1" applyFill="1" applyBorder="1" applyAlignment="1">
      <alignment horizontal="right" vertical="center"/>
      <protection/>
    </xf>
    <xf numFmtId="0" fontId="43" fillId="0" borderId="0" xfId="59" applyFont="1" applyFill="1" applyAlignment="1">
      <alignment vertical="center"/>
      <protection/>
    </xf>
    <xf numFmtId="49" fontId="19" fillId="0" borderId="6" xfId="59" applyNumberFormat="1" applyFont="1" applyFill="1" applyBorder="1" applyAlignment="1">
      <alignment horizontal="center" vertical="center"/>
      <protection/>
    </xf>
    <xf numFmtId="173" fontId="7" fillId="7" borderId="6" xfId="59" applyNumberFormat="1" applyFont="1" applyFill="1" applyBorder="1" applyAlignment="1">
      <alignment vertical="center"/>
      <protection/>
    </xf>
    <xf numFmtId="0" fontId="7" fillId="0" borderId="2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top" wrapText="1"/>
    </xf>
    <xf numFmtId="173" fontId="7" fillId="7" borderId="6" xfId="59" applyNumberFormat="1" applyFont="1" applyFill="1" applyBorder="1" applyAlignment="1">
      <alignment horizontal="right" vertical="center"/>
      <protection/>
    </xf>
    <xf numFmtId="49" fontId="6" fillId="0" borderId="27" xfId="59" applyNumberFormat="1" applyFont="1" applyFill="1" applyBorder="1" applyAlignment="1">
      <alignment horizontal="center" vertical="center"/>
      <protection/>
    </xf>
    <xf numFmtId="0" fontId="6" fillId="0" borderId="28" xfId="59" applyFont="1" applyFill="1" applyBorder="1" applyAlignment="1">
      <alignment horizontal="left" vertical="center"/>
      <protection/>
    </xf>
    <xf numFmtId="0" fontId="21" fillId="0" borderId="29" xfId="57" applyFont="1" applyFill="1" applyBorder="1" applyAlignment="1">
      <alignment horizontal="left" vertical="center" wrapText="1"/>
      <protection/>
    </xf>
    <xf numFmtId="0" fontId="6" fillId="0" borderId="30" xfId="59" applyFont="1" applyFill="1" applyBorder="1" applyAlignment="1">
      <alignment horizontal="left" vertical="center"/>
      <protection/>
    </xf>
    <xf numFmtId="0" fontId="6" fillId="0" borderId="31" xfId="59" applyFont="1" applyFill="1" applyBorder="1" applyAlignment="1">
      <alignment horizontal="left" vertical="center" wrapText="1"/>
      <protection/>
    </xf>
    <xf numFmtId="173" fontId="6" fillId="7" borderId="6" xfId="59" applyNumberFormat="1" applyFont="1" applyFill="1" applyBorder="1" applyAlignment="1">
      <alignment vertical="center"/>
      <protection/>
    </xf>
    <xf numFmtId="173" fontId="21" fillId="7" borderId="6" xfId="59" applyNumberFormat="1" applyFont="1" applyFill="1" applyBorder="1" applyAlignment="1">
      <alignment vertical="center"/>
      <protection/>
    </xf>
    <xf numFmtId="173" fontId="42" fillId="21" borderId="6" xfId="59" applyNumberFormat="1" applyFont="1" applyFill="1" applyBorder="1" applyAlignment="1">
      <alignment vertical="center"/>
      <protection/>
    </xf>
    <xf numFmtId="173" fontId="42" fillId="21" borderId="6" xfId="59" applyNumberFormat="1" applyFont="1" applyFill="1" applyBorder="1" applyAlignment="1">
      <alignment horizontal="right" vertical="center"/>
      <protection/>
    </xf>
    <xf numFmtId="0" fontId="42" fillId="0" borderId="0" xfId="59" applyFont="1" applyFill="1" applyAlignment="1">
      <alignment vertical="center"/>
      <protection/>
    </xf>
    <xf numFmtId="0" fontId="7" fillId="0" borderId="0" xfId="59" applyFont="1" applyFill="1" applyAlignment="1">
      <alignment vertical="center"/>
      <protection/>
    </xf>
    <xf numFmtId="173" fontId="6" fillId="21" borderId="6" xfId="58" applyNumberFormat="1" applyFont="1" applyFill="1" applyBorder="1" applyAlignment="1">
      <alignment vertical="center" wrapText="1"/>
      <protection/>
    </xf>
    <xf numFmtId="173" fontId="6" fillId="7" borderId="6" xfId="59" applyNumberFormat="1" applyFont="1" applyFill="1" applyBorder="1" applyAlignment="1">
      <alignment horizontal="right" vertical="center"/>
      <protection/>
    </xf>
    <xf numFmtId="0" fontId="6" fillId="0" borderId="32" xfId="59" applyFont="1" applyFill="1" applyBorder="1" applyAlignment="1">
      <alignment horizontal="left" vertical="center"/>
      <protection/>
    </xf>
    <xf numFmtId="0" fontId="44" fillId="0" borderId="29" xfId="0" applyFont="1" applyBorder="1" applyAlignment="1">
      <alignment horizontal="left" vertical="center"/>
    </xf>
    <xf numFmtId="173" fontId="6" fillId="21" borderId="6" xfId="59" applyNumberFormat="1" applyFont="1" applyFill="1" applyBorder="1" applyAlignment="1">
      <alignment vertical="center"/>
      <protection/>
    </xf>
    <xf numFmtId="173" fontId="6" fillId="4" borderId="6" xfId="59" applyNumberFormat="1" applyFont="1" applyFill="1" applyBorder="1" applyAlignment="1">
      <alignment horizontal="right" vertical="center"/>
      <protection/>
    </xf>
    <xf numFmtId="0" fontId="6" fillId="0" borderId="29" xfId="0" applyFont="1" applyBorder="1" applyAlignment="1">
      <alignment vertical="center"/>
    </xf>
    <xf numFmtId="0" fontId="6" fillId="0" borderId="33" xfId="59" applyFont="1" applyFill="1" applyBorder="1" applyAlignment="1">
      <alignment horizontal="left" vertical="center"/>
      <protection/>
    </xf>
    <xf numFmtId="0" fontId="6" fillId="0" borderId="29" xfId="0" applyFont="1" applyBorder="1" applyAlignment="1">
      <alignment vertical="center" wrapText="1"/>
    </xf>
    <xf numFmtId="173" fontId="21" fillId="21" borderId="6" xfId="59" applyNumberFormat="1" applyFont="1" applyFill="1" applyBorder="1" applyAlignment="1">
      <alignment vertical="center"/>
      <protection/>
    </xf>
    <xf numFmtId="173" fontId="21" fillId="7" borderId="6" xfId="59" applyNumberFormat="1" applyFont="1" applyFill="1" applyBorder="1" applyAlignment="1">
      <alignment vertical="center"/>
      <protection/>
    </xf>
    <xf numFmtId="173" fontId="6" fillId="7" borderId="6" xfId="59" applyNumberFormat="1" applyFont="1" applyFill="1" applyBorder="1" applyAlignment="1">
      <alignment horizontal="right" vertical="center"/>
      <protection/>
    </xf>
    <xf numFmtId="0" fontId="21" fillId="0" borderId="32" xfId="59" applyFont="1" applyFill="1" applyBorder="1" applyAlignment="1">
      <alignment horizontal="left" vertical="center"/>
      <protection/>
    </xf>
    <xf numFmtId="174" fontId="6" fillId="4" borderId="6" xfId="59" applyNumberFormat="1" applyFont="1" applyFill="1" applyBorder="1" applyAlignment="1">
      <alignment horizontal="right" vertical="center"/>
      <protection/>
    </xf>
    <xf numFmtId="173" fontId="21" fillId="0" borderId="0" xfId="59" applyNumberFormat="1" applyFont="1" applyFill="1" applyAlignment="1">
      <alignment vertical="center"/>
      <protection/>
    </xf>
    <xf numFmtId="49" fontId="6" fillId="0" borderId="25" xfId="59" applyNumberFormat="1" applyFont="1" applyFill="1" applyBorder="1" applyAlignment="1">
      <alignment horizontal="left" vertical="center" wrapText="1"/>
      <protection/>
    </xf>
    <xf numFmtId="0" fontId="6" fillId="0" borderId="6" xfId="59" applyFont="1" applyFill="1" applyBorder="1" applyAlignment="1">
      <alignment vertical="center"/>
      <protection/>
    </xf>
    <xf numFmtId="49" fontId="45" fillId="0" borderId="6" xfId="59" applyNumberFormat="1" applyFont="1" applyFill="1" applyBorder="1" applyAlignment="1">
      <alignment horizontal="center" vertical="center"/>
      <protection/>
    </xf>
    <xf numFmtId="0" fontId="45" fillId="0" borderId="24" xfId="59" applyFont="1" applyFill="1" applyBorder="1" applyAlignment="1">
      <alignment horizontal="left" vertical="center"/>
      <protection/>
    </xf>
    <xf numFmtId="0" fontId="45" fillId="0" borderId="25" xfId="59" applyFont="1" applyFill="1" applyBorder="1" applyAlignment="1">
      <alignment horizontal="left" vertical="center" wrapText="1"/>
      <protection/>
    </xf>
    <xf numFmtId="173" fontId="46" fillId="0" borderId="6" xfId="59" applyNumberFormat="1" applyFont="1" applyFill="1" applyBorder="1" applyAlignment="1">
      <alignment vertical="center"/>
      <protection/>
    </xf>
    <xf numFmtId="173" fontId="45" fillId="0" borderId="6" xfId="59" applyNumberFormat="1" applyFont="1" applyFill="1" applyBorder="1" applyAlignment="1">
      <alignment horizontal="right" vertical="center"/>
      <protection/>
    </xf>
    <xf numFmtId="0" fontId="45" fillId="0" borderId="0" xfId="59" applyFont="1" applyFill="1" applyAlignment="1">
      <alignment vertical="center"/>
      <protection/>
    </xf>
    <xf numFmtId="49" fontId="47" fillId="0" borderId="6" xfId="59" applyNumberFormat="1" applyFont="1" applyFill="1" applyBorder="1" applyAlignment="1">
      <alignment horizontal="center" vertical="center"/>
      <protection/>
    </xf>
    <xf numFmtId="0" fontId="47" fillId="0" borderId="24" xfId="59" applyFont="1" applyFill="1" applyBorder="1" applyAlignment="1">
      <alignment horizontal="left" vertical="center"/>
      <protection/>
    </xf>
    <xf numFmtId="0" fontId="47" fillId="0" borderId="25" xfId="59" applyFont="1" applyFill="1" applyBorder="1" applyAlignment="1">
      <alignment horizontal="left" vertical="center" wrapText="1"/>
      <protection/>
    </xf>
    <xf numFmtId="173" fontId="47" fillId="0" borderId="6" xfId="59" applyNumberFormat="1" applyFont="1" applyFill="1" applyBorder="1" applyAlignment="1">
      <alignment vertical="center"/>
      <protection/>
    </xf>
    <xf numFmtId="173" fontId="47" fillId="0" borderId="6" xfId="59" applyNumberFormat="1" applyFont="1" applyFill="1" applyBorder="1" applyAlignment="1">
      <alignment horizontal="right" vertical="center"/>
      <protection/>
    </xf>
    <xf numFmtId="0" fontId="47" fillId="0" borderId="0" xfId="59" applyFont="1" applyFill="1" applyAlignment="1">
      <alignment vertical="center"/>
      <protection/>
    </xf>
    <xf numFmtId="173" fontId="45" fillId="0" borderId="6" xfId="59" applyNumberFormat="1" applyFont="1" applyFill="1" applyBorder="1" applyAlignment="1">
      <alignment vertical="center"/>
      <protection/>
    </xf>
    <xf numFmtId="0" fontId="6" fillId="0" borderId="34" xfId="0" applyFont="1" applyFill="1" applyBorder="1" applyAlignment="1">
      <alignment vertical="center" wrapText="1"/>
    </xf>
    <xf numFmtId="173" fontId="6" fillId="21" borderId="6" xfId="59" applyNumberFormat="1" applyFont="1" applyFill="1" applyBorder="1" applyAlignment="1">
      <alignment horizontal="right" vertical="center"/>
      <protection/>
    </xf>
    <xf numFmtId="0" fontId="6" fillId="0" borderId="29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202" fontId="6" fillId="0" borderId="0" xfId="59" applyNumberFormat="1" applyFont="1" applyFill="1" applyAlignment="1">
      <alignment vertical="center"/>
      <protection/>
    </xf>
    <xf numFmtId="0" fontId="0" fillId="0" borderId="6" xfId="60" applyFont="1" applyFill="1" applyBorder="1" applyAlignment="1">
      <alignment horizontal="left" vertical="center" wrapText="1"/>
      <protection/>
    </xf>
    <xf numFmtId="0" fontId="6" fillId="0" borderId="6" xfId="59" applyFont="1" applyFill="1" applyBorder="1" applyAlignment="1">
      <alignment horizontal="left" vertical="center"/>
      <protection/>
    </xf>
    <xf numFmtId="0" fontId="6" fillId="0" borderId="6" xfId="59" applyFont="1" applyFill="1" applyBorder="1" applyAlignment="1">
      <alignment horizontal="left" vertical="center" wrapText="1"/>
      <protection/>
    </xf>
    <xf numFmtId="49" fontId="6" fillId="0" borderId="0" xfId="59" applyNumberFormat="1" applyFont="1" applyFill="1" applyBorder="1" applyAlignment="1">
      <alignment horizontal="center" vertical="center"/>
      <protection/>
    </xf>
    <xf numFmtId="0" fontId="6" fillId="0" borderId="0" xfId="59" applyFont="1" applyFill="1" applyBorder="1" applyAlignment="1">
      <alignment horizontal="left" vertical="center"/>
      <protection/>
    </xf>
    <xf numFmtId="0" fontId="6" fillId="0" borderId="0" xfId="59" applyFont="1" applyFill="1" applyBorder="1" applyAlignment="1">
      <alignment horizontal="left" vertical="center" wrapText="1"/>
      <protection/>
    </xf>
    <xf numFmtId="43" fontId="6" fillId="0" borderId="0" xfId="59" applyNumberFormat="1" applyFont="1" applyFill="1" applyBorder="1" applyAlignment="1">
      <alignment horizontal="right" vertical="center"/>
      <protection/>
    </xf>
    <xf numFmtId="2" fontId="6" fillId="0" borderId="0" xfId="59" applyNumberFormat="1" applyFont="1" applyFill="1" applyBorder="1" applyAlignment="1">
      <alignment horizontal="right" vertical="center"/>
      <protection/>
    </xf>
    <xf numFmtId="0" fontId="6" fillId="0" borderId="0" xfId="59" applyFont="1" applyFill="1" applyBorder="1" applyAlignment="1">
      <alignment horizontal="center" vertical="center"/>
      <protection/>
    </xf>
    <xf numFmtId="0" fontId="6" fillId="0" borderId="0" xfId="59" applyFont="1" applyFill="1" applyAlignment="1">
      <alignment horizontal="center" vertical="center" wrapText="1"/>
      <protection/>
    </xf>
    <xf numFmtId="0" fontId="6" fillId="0" borderId="0" xfId="59" applyFont="1" applyFill="1" applyAlignment="1">
      <alignment horizontal="center"/>
      <protection/>
    </xf>
    <xf numFmtId="0" fontId="6" fillId="0" borderId="0" xfId="59" applyFont="1" applyFill="1">
      <alignment/>
      <protection/>
    </xf>
    <xf numFmtId="0" fontId="6" fillId="0" borderId="0" xfId="59" applyFont="1" applyFill="1" applyAlignment="1">
      <alignment horizontal="right"/>
      <protection/>
    </xf>
    <xf numFmtId="173" fontId="48" fillId="21" borderId="6" xfId="58" applyNumberFormat="1" applyFont="1" applyFill="1" applyBorder="1" applyAlignment="1">
      <alignment vertical="center" wrapText="1"/>
      <protection/>
    </xf>
    <xf numFmtId="173" fontId="48" fillId="7" borderId="6" xfId="59" applyNumberFormat="1" applyFont="1" applyFill="1" applyBorder="1" applyAlignment="1">
      <alignment horizontal="right" vertical="center"/>
      <protection/>
    </xf>
    <xf numFmtId="0" fontId="8" fillId="0" borderId="35" xfId="55" applyFont="1" applyBorder="1" applyAlignment="1">
      <alignment horizontal="center" vertical="center" wrapText="1"/>
      <protection/>
    </xf>
    <xf numFmtId="0" fontId="18" fillId="0" borderId="36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196" fontId="6" fillId="0" borderId="0" xfId="59" applyNumberFormat="1" applyFont="1" applyFill="1" applyAlignment="1">
      <alignment vertical="center"/>
      <protection/>
    </xf>
    <xf numFmtId="0" fontId="6" fillId="0" borderId="0" xfId="59" applyFont="1" applyFill="1" applyBorder="1" applyAlignment="1">
      <alignment vertical="center"/>
      <protection/>
    </xf>
    <xf numFmtId="196" fontId="0" fillId="0" borderId="0" xfId="0" applyNumberFormat="1" applyFill="1" applyBorder="1" applyAlignment="1">
      <alignment horizontal="left" vertical="center"/>
    </xf>
    <xf numFmtId="196" fontId="6" fillId="0" borderId="0" xfId="0" applyNumberFormat="1" applyFont="1" applyFill="1" applyBorder="1" applyAlignment="1">
      <alignment vertical="center"/>
    </xf>
    <xf numFmtId="196" fontId="6" fillId="0" borderId="0" xfId="0" applyNumberFormat="1" applyFont="1" applyFill="1" applyBorder="1" applyAlignment="1">
      <alignment vertical="center" wrapText="1"/>
    </xf>
    <xf numFmtId="0" fontId="21" fillId="0" borderId="0" xfId="59" applyFont="1" applyFill="1" applyBorder="1" applyAlignment="1">
      <alignment vertical="center"/>
      <protection/>
    </xf>
    <xf numFmtId="0" fontId="7" fillId="0" borderId="0" xfId="59" applyFont="1" applyFill="1" applyBorder="1" applyAlignment="1">
      <alignment vertical="center"/>
      <protection/>
    </xf>
    <xf numFmtId="0" fontId="45" fillId="0" borderId="0" xfId="59" applyFont="1" applyFill="1" applyBorder="1" applyAlignment="1">
      <alignment vertical="center"/>
      <protection/>
    </xf>
    <xf numFmtId="0" fontId="49" fillId="0" borderId="0" xfId="0" applyFont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8" fillId="0" borderId="11" xfId="0" applyFont="1" applyBorder="1" applyAlignment="1">
      <alignment horizontal="center" vertical="center" wrapText="1"/>
    </xf>
    <xf numFmtId="0" fontId="49" fillId="0" borderId="3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8" fillId="0" borderId="41" xfId="55" applyFont="1" applyBorder="1" applyAlignment="1">
      <alignment horizontal="center" vertical="center" wrapText="1"/>
      <protection/>
    </xf>
    <xf numFmtId="0" fontId="8" fillId="0" borderId="19" xfId="55" applyFont="1" applyBorder="1" applyAlignment="1">
      <alignment horizontal="center" vertical="center" wrapText="1"/>
      <protection/>
    </xf>
    <xf numFmtId="0" fontId="18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82" fontId="7" fillId="0" borderId="6" xfId="0" applyNumberFormat="1" applyFont="1" applyBorder="1" applyAlignment="1">
      <alignment horizontal="center" vertical="center" wrapText="1"/>
    </xf>
    <xf numFmtId="182" fontId="10" fillId="0" borderId="18" xfId="0" applyNumberFormat="1" applyFont="1" applyBorder="1" applyAlignment="1">
      <alignment horizontal="center" vertical="center" wrapText="1"/>
    </xf>
    <xf numFmtId="182" fontId="10" fillId="0" borderId="0" xfId="0" applyNumberFormat="1" applyFont="1" applyBorder="1" applyAlignment="1">
      <alignment horizontal="center" vertical="center" wrapText="1"/>
    </xf>
    <xf numFmtId="182" fontId="9" fillId="0" borderId="0" xfId="0" applyNumberFormat="1" applyFont="1" applyAlignment="1">
      <alignment horizontal="center" vertical="center" wrapText="1"/>
    </xf>
    <xf numFmtId="182" fontId="7" fillId="0" borderId="42" xfId="0" applyNumberFormat="1" applyFont="1" applyBorder="1" applyAlignment="1">
      <alignment horizontal="center" vertical="center" wrapText="1"/>
    </xf>
    <xf numFmtId="182" fontId="7" fillId="0" borderId="43" xfId="0" applyNumberFormat="1" applyFont="1" applyBorder="1" applyAlignment="1">
      <alignment horizontal="center" vertical="center" wrapText="1"/>
    </xf>
    <xf numFmtId="0" fontId="6" fillId="0" borderId="0" xfId="56" applyFont="1" applyAlignment="1">
      <alignment horizontal="left" vertical="center" wrapText="1"/>
      <protection/>
    </xf>
    <xf numFmtId="0" fontId="7" fillId="0" borderId="36" xfId="56" applyFont="1" applyBorder="1" applyAlignment="1">
      <alignment horizontal="center" vertical="center" wrapText="1"/>
      <protection/>
    </xf>
    <xf numFmtId="0" fontId="7" fillId="0" borderId="12" xfId="56" applyFont="1" applyBorder="1" applyAlignment="1">
      <alignment horizontal="center" vertical="center" wrapText="1"/>
      <protection/>
    </xf>
    <xf numFmtId="0" fontId="7" fillId="0" borderId="40" xfId="56" applyFont="1" applyBorder="1" applyAlignment="1">
      <alignment horizontal="center" vertical="center" wrapText="1"/>
      <protection/>
    </xf>
    <xf numFmtId="0" fontId="7" fillId="0" borderId="13" xfId="56" applyFont="1" applyBorder="1" applyAlignment="1">
      <alignment horizontal="center" vertical="center" wrapText="1"/>
      <protection/>
    </xf>
    <xf numFmtId="0" fontId="10" fillId="0" borderId="18" xfId="56" applyFont="1" applyBorder="1" applyAlignment="1">
      <alignment horizontal="center" vertical="top" wrapText="1"/>
      <protection/>
    </xf>
    <xf numFmtId="0" fontId="6" fillId="0" borderId="0" xfId="56" applyFont="1" applyAlignment="1">
      <alignment horizontal="center" vertical="center" wrapText="1"/>
      <protection/>
    </xf>
    <xf numFmtId="0" fontId="7" fillId="0" borderId="39" xfId="56" applyFont="1" applyBorder="1" applyAlignment="1">
      <alignment horizontal="center" vertical="center" wrapText="1"/>
      <protection/>
    </xf>
    <xf numFmtId="0" fontId="9" fillId="0" borderId="0" xfId="56" applyFont="1" applyBorder="1" applyAlignment="1">
      <alignment horizontal="center" vertical="center" wrapText="1"/>
      <protection/>
    </xf>
    <xf numFmtId="0" fontId="5" fillId="0" borderId="0" xfId="56" applyFont="1" applyAlignment="1">
      <alignment horizontal="left" vertical="center" wrapText="1"/>
      <protection/>
    </xf>
    <xf numFmtId="0" fontId="6" fillId="0" borderId="11" xfId="56" applyFont="1" applyBorder="1" applyAlignment="1">
      <alignment horizontal="center" vertical="center" wrapText="1"/>
      <protection/>
    </xf>
    <xf numFmtId="0" fontId="24" fillId="0" borderId="0" xfId="0" applyFont="1" applyAlignment="1">
      <alignment horizontal="center" vertical="center" wrapText="1"/>
    </xf>
    <xf numFmtId="0" fontId="23" fillId="0" borderId="42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top" wrapText="1"/>
    </xf>
    <xf numFmtId="0" fontId="22" fillId="0" borderId="11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top" wrapText="1"/>
    </xf>
    <xf numFmtId="0" fontId="23" fillId="0" borderId="45" xfId="0" applyFont="1" applyBorder="1" applyAlignment="1">
      <alignment horizontal="center" vertical="center" wrapText="1"/>
    </xf>
    <xf numFmtId="0" fontId="6" fillId="0" borderId="0" xfId="59" applyFont="1" applyFill="1" applyAlignment="1">
      <alignment horizontal="left" vertical="center"/>
      <protection/>
    </xf>
    <xf numFmtId="0" fontId="19" fillId="0" borderId="0" xfId="59" applyFont="1" applyFill="1" applyAlignment="1">
      <alignment horizontal="center" vertical="center" wrapText="1"/>
      <protection/>
    </xf>
    <xf numFmtId="0" fontId="6" fillId="0" borderId="24" xfId="59" applyFont="1" applyFill="1" applyBorder="1" applyAlignment="1">
      <alignment horizontal="center" vertical="center" wrapText="1"/>
      <protection/>
    </xf>
    <xf numFmtId="0" fontId="6" fillId="0" borderId="25" xfId="59" applyFont="1" applyFill="1" applyBorder="1" applyAlignment="1">
      <alignment horizontal="center" vertical="center" wrapText="1"/>
      <protection/>
    </xf>
    <xf numFmtId="0" fontId="6" fillId="0" borderId="0" xfId="59" applyFont="1" applyFill="1" applyAlignment="1">
      <alignment horizontal="center"/>
      <protection/>
    </xf>
    <xf numFmtId="0" fontId="6" fillId="0" borderId="24" xfId="59" applyFont="1" applyFill="1" applyBorder="1" applyAlignment="1">
      <alignment horizontal="center" vertical="center"/>
      <protection/>
    </xf>
    <xf numFmtId="0" fontId="6" fillId="0" borderId="25" xfId="59" applyFont="1" applyFill="1" applyBorder="1" applyAlignment="1">
      <alignment horizontal="center" vertical="center"/>
      <protection/>
    </xf>
    <xf numFmtId="0" fontId="21" fillId="0" borderId="0" xfId="59" applyFont="1" applyFill="1" applyBorder="1" applyAlignment="1">
      <alignment horizontal="left" vertical="center" wrapText="1"/>
      <protection/>
    </xf>
    <xf numFmtId="0" fontId="6" fillId="0" borderId="0" xfId="59" applyFont="1" applyFill="1" applyAlignment="1">
      <alignment horizontal="center" vertical="center" wrapText="1"/>
      <protection/>
    </xf>
    <xf numFmtId="0" fontId="6" fillId="0" borderId="0" xfId="59" applyFont="1" applyFill="1" applyAlignment="1">
      <alignment horizontal="center" vertical="center"/>
      <protection/>
    </xf>
    <xf numFmtId="0" fontId="6" fillId="0" borderId="0" xfId="59" applyFont="1" applyFill="1" applyAlignment="1">
      <alignment horizontal="center" wrapText="1"/>
      <protection/>
    </xf>
    <xf numFmtId="0" fontId="6" fillId="0" borderId="6" xfId="54" applyFont="1" applyBorder="1" applyAlignment="1">
      <alignment horizontal="center" vertical="center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начение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ITOG elektro 2011" xfId="55"/>
    <cellStyle name="Обычный_анализ ФОТ." xfId="56"/>
    <cellStyle name="Обычный_Лист1" xfId="57"/>
    <cellStyle name="Обычный_Объемы ЭЭ" xfId="58"/>
    <cellStyle name="Обычный_П1.30_август_уточнены потери" xfId="59"/>
    <cellStyle name="Обычный_РАСЧЕТ потерь_ТК_2008_Приказ326_за год" xfId="60"/>
    <cellStyle name="Обычный_Тар. результат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ормула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AD260"/>
  <sheetViews>
    <sheetView zoomScale="115" zoomScaleNormal="115" zoomScalePageLayoutView="0" workbookViewId="0" topLeftCell="A7">
      <pane xSplit="2" ySplit="2" topLeftCell="C9" activePane="bottomRight" state="frozen"/>
      <selection pane="topLeft" activeCell="A7" sqref="A7"/>
      <selection pane="topRight" activeCell="C7" sqref="C7"/>
      <selection pane="bottomLeft" activeCell="A8" sqref="A8"/>
      <selection pane="bottomRight" activeCell="A8" sqref="A8:A9"/>
    </sheetView>
  </sheetViews>
  <sheetFormatPr defaultColWidth="9.140625" defaultRowHeight="12.75"/>
  <cols>
    <col min="1" max="1" width="5.57421875" style="24" customWidth="1"/>
    <col min="2" max="2" width="28.8515625" style="29" customWidth="1"/>
    <col min="3" max="3" width="8.421875" style="24" customWidth="1"/>
    <col min="4" max="7" width="7.57421875" style="24" customWidth="1"/>
    <col min="8" max="8" width="7.57421875" style="25" customWidth="1"/>
    <col min="9" max="10" width="7.57421875" style="26" customWidth="1"/>
    <col min="11" max="11" width="7.57421875" style="27" customWidth="1"/>
    <col min="12" max="27" width="7.57421875" style="24" customWidth="1"/>
    <col min="28" max="28" width="10.28125" style="24" customWidth="1"/>
    <col min="29" max="16384" width="9.140625" style="24" customWidth="1"/>
  </cols>
  <sheetData>
    <row r="1" ht="12.75">
      <c r="B1" s="21" t="s">
        <v>103</v>
      </c>
    </row>
    <row r="3" spans="2:22" ht="12.75">
      <c r="B3" s="21" t="s">
        <v>100</v>
      </c>
      <c r="C3" s="330"/>
      <c r="D3" s="330"/>
      <c r="E3" s="330"/>
      <c r="F3" s="330"/>
      <c r="G3" s="330"/>
      <c r="H3" s="330"/>
      <c r="I3" s="330"/>
      <c r="J3" s="330"/>
      <c r="K3" s="330"/>
      <c r="L3" s="330"/>
      <c r="M3" s="330"/>
      <c r="N3" s="330"/>
      <c r="O3" s="330"/>
      <c r="P3" s="330"/>
      <c r="Q3" s="330"/>
      <c r="R3" s="330"/>
      <c r="S3" s="330"/>
      <c r="T3" s="330"/>
      <c r="U3" s="330"/>
      <c r="V3" s="330"/>
    </row>
    <row r="5" spans="1:28" ht="17.25" customHeight="1">
      <c r="A5" s="334" t="s">
        <v>74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  <c r="T5" s="334"/>
      <c r="U5" s="334"/>
      <c r="V5" s="334"/>
      <c r="W5" s="334"/>
      <c r="X5" s="334"/>
      <c r="Y5" s="334"/>
      <c r="Z5" s="334"/>
      <c r="AA5" s="334"/>
      <c r="AB5" s="334"/>
    </row>
    <row r="6" ht="8.25" customHeight="1"/>
    <row r="7" spans="1:4" ht="25.5" customHeight="1" thickBot="1">
      <c r="A7" s="4"/>
      <c r="B7" s="329" t="s">
        <v>335</v>
      </c>
      <c r="C7" s="329"/>
      <c r="D7" s="329"/>
    </row>
    <row r="8" spans="1:28" s="8" customFormat="1" ht="27" customHeight="1">
      <c r="A8" s="315"/>
      <c r="B8" s="317" t="s">
        <v>338</v>
      </c>
      <c r="C8" s="331" t="s">
        <v>208</v>
      </c>
      <c r="D8" s="332"/>
      <c r="E8" s="332"/>
      <c r="F8" s="332"/>
      <c r="G8" s="333"/>
      <c r="H8" s="331" t="s">
        <v>211</v>
      </c>
      <c r="I8" s="332"/>
      <c r="J8" s="332"/>
      <c r="K8" s="332"/>
      <c r="L8" s="333"/>
      <c r="M8" s="331" t="s">
        <v>209</v>
      </c>
      <c r="N8" s="332"/>
      <c r="O8" s="332"/>
      <c r="P8" s="332"/>
      <c r="Q8" s="333"/>
      <c r="R8" s="331" t="s">
        <v>212</v>
      </c>
      <c r="S8" s="332"/>
      <c r="T8" s="332"/>
      <c r="U8" s="332"/>
      <c r="V8" s="333"/>
      <c r="W8" s="331" t="s">
        <v>213</v>
      </c>
      <c r="X8" s="332"/>
      <c r="Y8" s="332"/>
      <c r="Z8" s="332"/>
      <c r="AA8" s="333"/>
      <c r="AB8" s="220" t="s">
        <v>56</v>
      </c>
    </row>
    <row r="9" spans="1:28" s="31" customFormat="1" ht="16.5" customHeight="1">
      <c r="A9" s="316"/>
      <c r="B9" s="250"/>
      <c r="C9" s="33" t="s">
        <v>24</v>
      </c>
      <c r="D9" s="32" t="s">
        <v>49</v>
      </c>
      <c r="E9" s="32" t="s">
        <v>50</v>
      </c>
      <c r="F9" s="32" t="s">
        <v>51</v>
      </c>
      <c r="G9" s="34" t="s">
        <v>25</v>
      </c>
      <c r="H9" s="33" t="s">
        <v>24</v>
      </c>
      <c r="I9" s="32" t="s">
        <v>49</v>
      </c>
      <c r="J9" s="32" t="s">
        <v>50</v>
      </c>
      <c r="K9" s="32" t="s">
        <v>51</v>
      </c>
      <c r="L9" s="34" t="s">
        <v>25</v>
      </c>
      <c r="M9" s="33" t="s">
        <v>24</v>
      </c>
      <c r="N9" s="32" t="s">
        <v>49</v>
      </c>
      <c r="O9" s="32" t="s">
        <v>50</v>
      </c>
      <c r="P9" s="32" t="s">
        <v>51</v>
      </c>
      <c r="Q9" s="34" t="s">
        <v>25</v>
      </c>
      <c r="R9" s="33" t="s">
        <v>24</v>
      </c>
      <c r="S9" s="32" t="s">
        <v>49</v>
      </c>
      <c r="T9" s="32" t="s">
        <v>50</v>
      </c>
      <c r="U9" s="32" t="s">
        <v>51</v>
      </c>
      <c r="V9" s="34" t="s">
        <v>25</v>
      </c>
      <c r="W9" s="33" t="s">
        <v>24</v>
      </c>
      <c r="X9" s="32" t="s">
        <v>49</v>
      </c>
      <c r="Y9" s="32" t="s">
        <v>50</v>
      </c>
      <c r="Z9" s="32" t="s">
        <v>51</v>
      </c>
      <c r="AA9" s="34" t="s">
        <v>25</v>
      </c>
      <c r="AB9" s="337"/>
    </row>
    <row r="10" spans="1:30" s="108" customFormat="1" ht="15" customHeight="1">
      <c r="A10" s="198" t="s">
        <v>2</v>
      </c>
      <c r="B10" s="199" t="s">
        <v>57</v>
      </c>
      <c r="C10" s="200">
        <v>27.978122599102235</v>
      </c>
      <c r="D10" s="202">
        <v>27.978122599102235</v>
      </c>
      <c r="E10" s="202"/>
      <c r="F10" s="202">
        <v>0.17478419999999417</v>
      </c>
      <c r="G10" s="203">
        <v>-5.828670879282072E-15</v>
      </c>
      <c r="H10" s="207">
        <f>H14+H11</f>
        <v>27.100590000000004</v>
      </c>
      <c r="I10" s="202">
        <f>H10</f>
        <v>27.100590000000004</v>
      </c>
      <c r="J10" s="202"/>
      <c r="K10" s="202">
        <f>K14</f>
        <v>0.1507</v>
      </c>
      <c r="L10" s="203">
        <v>0</v>
      </c>
      <c r="M10" s="200">
        <v>27.848658365554304</v>
      </c>
      <c r="N10" s="202">
        <v>27.848658365554304</v>
      </c>
      <c r="O10" s="202"/>
      <c r="P10" s="202">
        <v>0.15734000000000137</v>
      </c>
      <c r="Q10" s="203">
        <v>1.3600232051658168E-15</v>
      </c>
      <c r="R10" s="200">
        <f>R14+R11</f>
        <v>29.074</v>
      </c>
      <c r="S10" s="202">
        <f>R10</f>
        <v>29.074</v>
      </c>
      <c r="T10" s="202"/>
      <c r="U10" s="202">
        <v>0.14</v>
      </c>
      <c r="V10" s="203">
        <v>0</v>
      </c>
      <c r="W10" s="200">
        <v>33.472048</v>
      </c>
      <c r="X10" s="202">
        <f>W10</f>
        <v>33.472048</v>
      </c>
      <c r="Y10" s="202"/>
      <c r="Z10" s="202">
        <v>0.1834</v>
      </c>
      <c r="AA10" s="203">
        <v>0</v>
      </c>
      <c r="AB10" s="206"/>
      <c r="AD10" s="109"/>
    </row>
    <row r="11" spans="1:28" s="119" customFormat="1" ht="15" customHeight="1">
      <c r="A11" s="335" t="s">
        <v>3</v>
      </c>
      <c r="B11" s="110" t="s">
        <v>58</v>
      </c>
      <c r="C11" s="111">
        <v>2.178340399102238</v>
      </c>
      <c r="D11" s="115">
        <v>2.178340399102238</v>
      </c>
      <c r="E11" s="113"/>
      <c r="F11" s="114"/>
      <c r="G11" s="116"/>
      <c r="H11" s="117">
        <f>SUM(I11:L11)</f>
        <v>2.18727</v>
      </c>
      <c r="I11" s="115">
        <v>2.18727</v>
      </c>
      <c r="J11" s="113"/>
      <c r="K11" s="114"/>
      <c r="L11" s="116"/>
      <c r="M11" s="117">
        <v>2.1744213655543034</v>
      </c>
      <c r="N11" s="115">
        <v>2.1744213655543034</v>
      </c>
      <c r="O11" s="113"/>
      <c r="P11" s="114"/>
      <c r="Q11" s="116"/>
      <c r="R11" s="117">
        <f>SUM(S11:V11)</f>
        <v>2.245</v>
      </c>
      <c r="S11" s="115">
        <v>2.245</v>
      </c>
      <c r="T11" s="113"/>
      <c r="U11" s="114"/>
      <c r="V11" s="116"/>
      <c r="W11" s="117">
        <f>SUM(X11:AA11)</f>
        <v>2.2323</v>
      </c>
      <c r="X11" s="115">
        <v>2.2323</v>
      </c>
      <c r="Y11" s="113"/>
      <c r="Z11" s="114"/>
      <c r="AA11" s="116"/>
      <c r="AB11" s="118"/>
    </row>
    <row r="12" spans="1:28" s="119" customFormat="1" ht="15" customHeight="1">
      <c r="A12" s="336"/>
      <c r="B12" s="110" t="s">
        <v>26</v>
      </c>
      <c r="C12" s="111">
        <v>7.785870518603478</v>
      </c>
      <c r="D12" s="120">
        <v>7.785870518603478</v>
      </c>
      <c r="E12" s="113"/>
      <c r="F12" s="120">
        <v>0</v>
      </c>
      <c r="G12" s="121">
        <v>0</v>
      </c>
      <c r="H12" s="111">
        <f>H11/H10%</f>
        <v>8.0709312970677</v>
      </c>
      <c r="I12" s="111">
        <f>I11/I10%</f>
        <v>8.0709312970677</v>
      </c>
      <c r="J12" s="113"/>
      <c r="K12" s="120">
        <v>0</v>
      </c>
      <c r="L12" s="121">
        <v>0</v>
      </c>
      <c r="M12" s="111">
        <v>7.807993250561116</v>
      </c>
      <c r="N12" s="120">
        <v>7.807993250561116</v>
      </c>
      <c r="O12" s="113"/>
      <c r="P12" s="120">
        <v>0</v>
      </c>
      <c r="Q12" s="121">
        <v>0</v>
      </c>
      <c r="R12" s="111">
        <f>R11/R10%</f>
        <v>7.721675724014584</v>
      </c>
      <c r="S12" s="111">
        <f>S11/S10%</f>
        <v>7.721675724014584</v>
      </c>
      <c r="T12" s="113"/>
      <c r="U12" s="120">
        <v>0</v>
      </c>
      <c r="V12" s="121">
        <v>0</v>
      </c>
      <c r="W12" s="111">
        <f>W11/W10%</f>
        <v>6.669146745965469</v>
      </c>
      <c r="X12" s="111">
        <f>X11/X10%</f>
        <v>6.669146745965469</v>
      </c>
      <c r="Y12" s="113"/>
      <c r="Z12" s="120">
        <v>0</v>
      </c>
      <c r="AA12" s="121">
        <v>0</v>
      </c>
      <c r="AB12" s="118"/>
    </row>
    <row r="13" spans="1:28" s="119" customFormat="1" ht="15" customHeight="1">
      <c r="A13" s="122" t="s">
        <v>5</v>
      </c>
      <c r="B13" s="110" t="s">
        <v>61</v>
      </c>
      <c r="C13" s="117">
        <v>0.0024</v>
      </c>
      <c r="D13" s="114">
        <v>0.0024</v>
      </c>
      <c r="E13" s="113"/>
      <c r="F13" s="123">
        <v>0</v>
      </c>
      <c r="G13" s="121">
        <v>0</v>
      </c>
      <c r="H13" s="117">
        <v>0.002</v>
      </c>
      <c r="I13" s="114">
        <v>0.001</v>
      </c>
      <c r="J13" s="113"/>
      <c r="K13" s="123">
        <v>0</v>
      </c>
      <c r="L13" s="121">
        <v>0</v>
      </c>
      <c r="M13" s="117">
        <v>0.0024</v>
      </c>
      <c r="N13" s="114">
        <v>0.0024</v>
      </c>
      <c r="O13" s="113"/>
      <c r="P13" s="123">
        <v>0</v>
      </c>
      <c r="Q13" s="121">
        <v>0</v>
      </c>
      <c r="R13" s="117">
        <v>0.002</v>
      </c>
      <c r="S13" s="114">
        <v>0.002</v>
      </c>
      <c r="T13" s="113"/>
      <c r="U13" s="123">
        <v>0</v>
      </c>
      <c r="V13" s="121">
        <v>0</v>
      </c>
      <c r="W13" s="117">
        <v>0.002</v>
      </c>
      <c r="X13" s="114">
        <v>0.002</v>
      </c>
      <c r="Y13" s="113"/>
      <c r="Z13" s="123">
        <v>0</v>
      </c>
      <c r="AA13" s="121">
        <v>0</v>
      </c>
      <c r="AB13" s="118"/>
    </row>
    <row r="14" spans="1:28" s="108" customFormat="1" ht="15" customHeight="1">
      <c r="A14" s="198" t="s">
        <v>7</v>
      </c>
      <c r="B14" s="199" t="s">
        <v>59</v>
      </c>
      <c r="C14" s="200">
        <v>25.799782200000003</v>
      </c>
      <c r="D14" s="201">
        <v>25.624998</v>
      </c>
      <c r="E14" s="202"/>
      <c r="F14" s="201">
        <v>0.1747842</v>
      </c>
      <c r="G14" s="203">
        <v>0</v>
      </c>
      <c r="H14" s="204">
        <f>SUM(I14:L14)</f>
        <v>24.913320000000002</v>
      </c>
      <c r="I14" s="205">
        <f>I16+I17+I29</f>
        <v>24.762620000000002</v>
      </c>
      <c r="J14" s="202"/>
      <c r="K14" s="201">
        <f>K17</f>
        <v>0.1507</v>
      </c>
      <c r="L14" s="203">
        <v>0</v>
      </c>
      <c r="M14" s="200">
        <v>25.674237</v>
      </c>
      <c r="N14" s="205">
        <v>25.516897</v>
      </c>
      <c r="O14" s="202"/>
      <c r="P14" s="201">
        <v>0.15734</v>
      </c>
      <c r="Q14" s="203">
        <v>0</v>
      </c>
      <c r="R14" s="200">
        <f>SUM(S14:V14)</f>
        <v>26.829</v>
      </c>
      <c r="S14" s="205">
        <f>S16+S17+S29</f>
        <v>26.689</v>
      </c>
      <c r="T14" s="202"/>
      <c r="U14" s="201">
        <v>0.14</v>
      </c>
      <c r="V14" s="203">
        <v>0</v>
      </c>
      <c r="W14" s="200">
        <f>SUM(X14:AA14)</f>
        <v>31.238699999999998</v>
      </c>
      <c r="X14" s="205">
        <f>X16+X17+X29</f>
        <v>31.0553</v>
      </c>
      <c r="Y14" s="202"/>
      <c r="Z14" s="201">
        <v>0.1834</v>
      </c>
      <c r="AA14" s="203">
        <v>0</v>
      </c>
      <c r="AB14" s="206"/>
    </row>
    <row r="15" spans="1:28" s="119" customFormat="1" ht="15" customHeight="1">
      <c r="A15" s="122"/>
      <c r="B15" s="110" t="s">
        <v>60</v>
      </c>
      <c r="C15" s="111"/>
      <c r="D15" s="126"/>
      <c r="E15" s="113"/>
      <c r="F15" s="113"/>
      <c r="G15" s="121"/>
      <c r="H15" s="111"/>
      <c r="I15" s="126"/>
      <c r="J15" s="113"/>
      <c r="K15" s="113"/>
      <c r="L15" s="121"/>
      <c r="M15" s="111"/>
      <c r="N15" s="126"/>
      <c r="O15" s="113"/>
      <c r="P15" s="113"/>
      <c r="Q15" s="121"/>
      <c r="R15" s="111"/>
      <c r="S15" s="126"/>
      <c r="T15" s="113"/>
      <c r="U15" s="113"/>
      <c r="V15" s="121"/>
      <c r="W15" s="111"/>
      <c r="X15" s="126"/>
      <c r="Y15" s="113"/>
      <c r="Z15" s="113"/>
      <c r="AA15" s="121"/>
      <c r="AB15" s="118"/>
    </row>
    <row r="16" spans="1:28" s="108" customFormat="1" ht="26.25" customHeight="1">
      <c r="A16" s="127" t="s">
        <v>67</v>
      </c>
      <c r="B16" s="128" t="s">
        <v>236</v>
      </c>
      <c r="C16" s="129">
        <v>9.877139000000001</v>
      </c>
      <c r="D16" s="130">
        <v>9.877139000000001</v>
      </c>
      <c r="E16" s="130"/>
      <c r="F16" s="130"/>
      <c r="G16" s="131"/>
      <c r="H16" s="129">
        <f>SUM(I16:L16)</f>
        <v>11.34182</v>
      </c>
      <c r="I16" s="132">
        <v>11.34182</v>
      </c>
      <c r="J16" s="130"/>
      <c r="K16" s="130"/>
      <c r="L16" s="131"/>
      <c r="M16" s="129">
        <v>9.926524</v>
      </c>
      <c r="N16" s="132">
        <v>9.926524</v>
      </c>
      <c r="O16" s="130"/>
      <c r="P16" s="130"/>
      <c r="Q16" s="131"/>
      <c r="R16" s="129">
        <f>SUM(S16:V16)</f>
        <v>12.905</v>
      </c>
      <c r="S16" s="132">
        <v>12.905</v>
      </c>
      <c r="T16" s="130"/>
      <c r="U16" s="130"/>
      <c r="V16" s="131"/>
      <c r="W16" s="129">
        <f>SUM(X16:AA16)</f>
        <v>15.2667</v>
      </c>
      <c r="X16" s="132">
        <v>15.2667</v>
      </c>
      <c r="Y16" s="130"/>
      <c r="Z16" s="130"/>
      <c r="AA16" s="131"/>
      <c r="AB16" s="133"/>
    </row>
    <row r="17" spans="1:28" s="119" customFormat="1" ht="15" customHeight="1">
      <c r="A17" s="122" t="s">
        <v>68</v>
      </c>
      <c r="B17" s="110" t="s">
        <v>62</v>
      </c>
      <c r="C17" s="111">
        <f>SUM(D17:G17)</f>
        <v>13.8371432</v>
      </c>
      <c r="D17" s="112">
        <v>13.662359</v>
      </c>
      <c r="E17" s="113"/>
      <c r="F17" s="112">
        <v>0.1747842</v>
      </c>
      <c r="G17" s="121">
        <v>0</v>
      </c>
      <c r="H17" s="111">
        <f>SUM(I17:L17)</f>
        <v>10.7315</v>
      </c>
      <c r="I17" s="112">
        <f>SUM(I18:I28)</f>
        <v>10.5808</v>
      </c>
      <c r="J17" s="112"/>
      <c r="K17" s="112">
        <f>SUM(K18:K28)</f>
        <v>0.1507</v>
      </c>
      <c r="L17" s="112">
        <f>SUM(L18:L28)</f>
        <v>0</v>
      </c>
      <c r="M17" s="111">
        <v>13.593213</v>
      </c>
      <c r="N17" s="112">
        <v>13.435873</v>
      </c>
      <c r="O17" s="113"/>
      <c r="P17" s="112">
        <v>0.15734</v>
      </c>
      <c r="Q17" s="121">
        <v>0</v>
      </c>
      <c r="R17" s="111">
        <f>SUM(S17:V17)</f>
        <v>11.564</v>
      </c>
      <c r="S17" s="112">
        <f>SUM(S18:S28)</f>
        <v>11.424</v>
      </c>
      <c r="T17" s="112"/>
      <c r="U17" s="112">
        <f>SUM(U18:U28)</f>
        <v>0.14</v>
      </c>
      <c r="V17" s="112">
        <f>SUM(V18:V28)</f>
        <v>0</v>
      </c>
      <c r="W17" s="111">
        <f>SUM(X17:AA17)</f>
        <v>13.1349</v>
      </c>
      <c r="X17" s="112">
        <f>SUM(X18:X28)</f>
        <v>12.9515</v>
      </c>
      <c r="Y17" s="112"/>
      <c r="Z17" s="112">
        <f>SUM(Z18:Z28)</f>
        <v>0.1834</v>
      </c>
      <c r="AA17" s="112">
        <f>SUM(AA18:AA28)</f>
        <v>0</v>
      </c>
      <c r="AB17" s="118"/>
    </row>
    <row r="18" spans="1:28" s="108" customFormat="1" ht="15" customHeight="1">
      <c r="A18" s="127" t="s">
        <v>69</v>
      </c>
      <c r="B18" s="128" t="s">
        <v>63</v>
      </c>
      <c r="C18" s="134">
        <v>0</v>
      </c>
      <c r="D18" s="135">
        <v>0</v>
      </c>
      <c r="E18" s="130"/>
      <c r="F18" s="135">
        <v>0</v>
      </c>
      <c r="G18" s="136">
        <v>0</v>
      </c>
      <c r="H18" s="134">
        <v>0</v>
      </c>
      <c r="I18" s="135">
        <v>0</v>
      </c>
      <c r="J18" s="130"/>
      <c r="K18" s="135">
        <v>0</v>
      </c>
      <c r="L18" s="136">
        <v>0</v>
      </c>
      <c r="M18" s="134">
        <v>0</v>
      </c>
      <c r="N18" s="135">
        <v>0</v>
      </c>
      <c r="O18" s="130"/>
      <c r="P18" s="135">
        <v>0</v>
      </c>
      <c r="Q18" s="136">
        <v>0</v>
      </c>
      <c r="R18" s="134">
        <v>0</v>
      </c>
      <c r="S18" s="135">
        <v>0</v>
      </c>
      <c r="T18" s="130"/>
      <c r="U18" s="135">
        <v>0</v>
      </c>
      <c r="V18" s="136">
        <v>0</v>
      </c>
      <c r="W18" s="134">
        <v>0</v>
      </c>
      <c r="X18" s="135">
        <v>0</v>
      </c>
      <c r="Y18" s="130"/>
      <c r="Z18" s="135">
        <v>0</v>
      </c>
      <c r="AA18" s="136">
        <v>0</v>
      </c>
      <c r="AB18" s="133"/>
    </row>
    <row r="19" spans="1:28" s="119" customFormat="1" ht="15" customHeight="1">
      <c r="A19" s="335"/>
      <c r="B19" s="137" t="s">
        <v>64</v>
      </c>
      <c r="C19" s="111">
        <v>0</v>
      </c>
      <c r="D19" s="112">
        <v>0</v>
      </c>
      <c r="E19" s="112"/>
      <c r="F19" s="112">
        <v>0</v>
      </c>
      <c r="G19" s="138">
        <v>0</v>
      </c>
      <c r="H19" s="111">
        <v>0</v>
      </c>
      <c r="I19" s="112">
        <v>0</v>
      </c>
      <c r="J19" s="112"/>
      <c r="K19" s="112">
        <v>0</v>
      </c>
      <c r="L19" s="138">
        <v>0</v>
      </c>
      <c r="M19" s="111">
        <v>0</v>
      </c>
      <c r="N19" s="112">
        <v>0</v>
      </c>
      <c r="O19" s="112"/>
      <c r="P19" s="112">
        <v>0</v>
      </c>
      <c r="Q19" s="138">
        <v>0</v>
      </c>
      <c r="R19" s="111">
        <v>0</v>
      </c>
      <c r="S19" s="112">
        <v>0</v>
      </c>
      <c r="T19" s="112"/>
      <c r="U19" s="112">
        <v>0</v>
      </c>
      <c r="V19" s="138">
        <v>0</v>
      </c>
      <c r="W19" s="111">
        <v>0</v>
      </c>
      <c r="X19" s="112">
        <v>0</v>
      </c>
      <c r="Y19" s="112"/>
      <c r="Z19" s="112">
        <v>0</v>
      </c>
      <c r="AA19" s="138">
        <v>0</v>
      </c>
      <c r="AB19" s="118"/>
    </row>
    <row r="20" spans="1:28" s="119" customFormat="1" ht="15" customHeight="1">
      <c r="A20" s="314"/>
      <c r="B20" s="137" t="s">
        <v>65</v>
      </c>
      <c r="C20" s="111">
        <v>0</v>
      </c>
      <c r="D20" s="112">
        <v>0</v>
      </c>
      <c r="E20" s="112"/>
      <c r="F20" s="112">
        <v>0</v>
      </c>
      <c r="G20" s="138">
        <v>0</v>
      </c>
      <c r="H20" s="111">
        <v>0</v>
      </c>
      <c r="I20" s="112">
        <v>0</v>
      </c>
      <c r="J20" s="112"/>
      <c r="K20" s="112">
        <v>0</v>
      </c>
      <c r="L20" s="138">
        <v>0</v>
      </c>
      <c r="M20" s="111">
        <v>0</v>
      </c>
      <c r="N20" s="112">
        <v>0</v>
      </c>
      <c r="O20" s="112"/>
      <c r="P20" s="112">
        <v>0</v>
      </c>
      <c r="Q20" s="138">
        <v>0</v>
      </c>
      <c r="R20" s="111">
        <v>0</v>
      </c>
      <c r="S20" s="112">
        <v>0</v>
      </c>
      <c r="T20" s="112"/>
      <c r="U20" s="112">
        <v>0</v>
      </c>
      <c r="V20" s="138">
        <v>0</v>
      </c>
      <c r="W20" s="111">
        <v>0</v>
      </c>
      <c r="X20" s="112">
        <v>0</v>
      </c>
      <c r="Y20" s="112"/>
      <c r="Z20" s="112">
        <v>0</v>
      </c>
      <c r="AA20" s="138">
        <v>0</v>
      </c>
      <c r="AB20" s="118"/>
    </row>
    <row r="21" spans="1:28" s="119" customFormat="1" ht="15" customHeight="1">
      <c r="A21" s="314"/>
      <c r="B21" s="137" t="s">
        <v>66</v>
      </c>
      <c r="C21" s="111">
        <v>0</v>
      </c>
      <c r="D21" s="112">
        <v>0</v>
      </c>
      <c r="E21" s="112"/>
      <c r="F21" s="112">
        <v>0</v>
      </c>
      <c r="G21" s="138">
        <v>0</v>
      </c>
      <c r="H21" s="111">
        <v>0</v>
      </c>
      <c r="I21" s="112">
        <v>0</v>
      </c>
      <c r="J21" s="112"/>
      <c r="K21" s="112">
        <v>0</v>
      </c>
      <c r="L21" s="138">
        <v>0</v>
      </c>
      <c r="M21" s="111">
        <v>0</v>
      </c>
      <c r="N21" s="112">
        <v>0</v>
      </c>
      <c r="O21" s="112"/>
      <c r="P21" s="112">
        <v>0</v>
      </c>
      <c r="Q21" s="138">
        <v>0</v>
      </c>
      <c r="R21" s="111">
        <v>0</v>
      </c>
      <c r="S21" s="112">
        <v>0</v>
      </c>
      <c r="T21" s="112"/>
      <c r="U21" s="112">
        <v>0</v>
      </c>
      <c r="V21" s="138">
        <v>0</v>
      </c>
      <c r="W21" s="111">
        <v>0</v>
      </c>
      <c r="X21" s="112">
        <v>0</v>
      </c>
      <c r="Y21" s="112"/>
      <c r="Z21" s="112">
        <v>0</v>
      </c>
      <c r="AA21" s="138">
        <v>0</v>
      </c>
      <c r="AB21" s="118"/>
    </row>
    <row r="22" spans="1:28" s="119" customFormat="1" ht="15" customHeight="1">
      <c r="A22" s="336"/>
      <c r="B22" s="137" t="s">
        <v>237</v>
      </c>
      <c r="C22" s="111">
        <v>0</v>
      </c>
      <c r="D22" s="112">
        <v>0</v>
      </c>
      <c r="E22" s="112"/>
      <c r="F22" s="112">
        <v>0</v>
      </c>
      <c r="G22" s="138">
        <v>0</v>
      </c>
      <c r="H22" s="111">
        <v>0</v>
      </c>
      <c r="I22" s="112">
        <v>0</v>
      </c>
      <c r="J22" s="112"/>
      <c r="K22" s="112">
        <v>0</v>
      </c>
      <c r="L22" s="138">
        <v>0</v>
      </c>
      <c r="M22" s="111">
        <v>0</v>
      </c>
      <c r="N22" s="112">
        <v>0</v>
      </c>
      <c r="O22" s="112"/>
      <c r="P22" s="112">
        <v>0</v>
      </c>
      <c r="Q22" s="138">
        <v>0</v>
      </c>
      <c r="R22" s="111">
        <v>0</v>
      </c>
      <c r="S22" s="112">
        <v>0</v>
      </c>
      <c r="T22" s="112"/>
      <c r="U22" s="112">
        <v>0</v>
      </c>
      <c r="V22" s="138">
        <v>0</v>
      </c>
      <c r="W22" s="111">
        <v>0</v>
      </c>
      <c r="X22" s="112">
        <v>0</v>
      </c>
      <c r="Y22" s="112"/>
      <c r="Z22" s="112">
        <v>0</v>
      </c>
      <c r="AA22" s="138">
        <v>0</v>
      </c>
      <c r="AB22" s="118"/>
    </row>
    <row r="23" spans="1:28" ht="15" customHeight="1">
      <c r="A23" s="100"/>
      <c r="B23" s="101" t="s">
        <v>214</v>
      </c>
      <c r="C23" s="190">
        <v>0</v>
      </c>
      <c r="D23" s="191">
        <v>0</v>
      </c>
      <c r="E23" s="191"/>
      <c r="F23" s="191">
        <v>0</v>
      </c>
      <c r="G23" s="192">
        <v>0</v>
      </c>
      <c r="H23" s="190">
        <v>0</v>
      </c>
      <c r="I23" s="191">
        <v>0</v>
      </c>
      <c r="J23" s="191"/>
      <c r="K23" s="191">
        <v>0</v>
      </c>
      <c r="L23" s="192">
        <v>0</v>
      </c>
      <c r="M23" s="190">
        <v>0</v>
      </c>
      <c r="N23" s="191">
        <v>0</v>
      </c>
      <c r="O23" s="2"/>
      <c r="P23" s="191">
        <v>0</v>
      </c>
      <c r="Q23" s="192">
        <v>0</v>
      </c>
      <c r="R23" s="190">
        <v>0</v>
      </c>
      <c r="S23" s="191">
        <v>0</v>
      </c>
      <c r="T23" s="191"/>
      <c r="U23" s="191">
        <v>0</v>
      </c>
      <c r="V23" s="192">
        <v>0</v>
      </c>
      <c r="W23" s="190">
        <v>0</v>
      </c>
      <c r="X23" s="191">
        <v>0</v>
      </c>
      <c r="Y23" s="191"/>
      <c r="Z23" s="191">
        <v>0</v>
      </c>
      <c r="AA23" s="192">
        <v>0</v>
      </c>
      <c r="AB23" s="35"/>
    </row>
    <row r="24" spans="1:28" ht="27" customHeight="1">
      <c r="A24" s="100"/>
      <c r="B24" s="101" t="s">
        <v>215</v>
      </c>
      <c r="C24" s="190">
        <v>0</v>
      </c>
      <c r="D24" s="191">
        <v>0</v>
      </c>
      <c r="E24" s="191"/>
      <c r="F24" s="191">
        <v>0</v>
      </c>
      <c r="G24" s="192">
        <v>0</v>
      </c>
      <c r="H24" s="190">
        <v>0</v>
      </c>
      <c r="I24" s="191">
        <v>0</v>
      </c>
      <c r="J24" s="191"/>
      <c r="K24" s="191">
        <v>0</v>
      </c>
      <c r="L24" s="192">
        <v>0</v>
      </c>
      <c r="M24" s="190">
        <v>0</v>
      </c>
      <c r="N24" s="191">
        <v>0</v>
      </c>
      <c r="O24" s="2"/>
      <c r="P24" s="191">
        <v>0</v>
      </c>
      <c r="Q24" s="192">
        <v>0</v>
      </c>
      <c r="R24" s="190">
        <v>0</v>
      </c>
      <c r="S24" s="191">
        <v>0</v>
      </c>
      <c r="T24" s="191"/>
      <c r="U24" s="191">
        <v>0</v>
      </c>
      <c r="V24" s="192">
        <v>0</v>
      </c>
      <c r="W24" s="190">
        <v>0</v>
      </c>
      <c r="X24" s="191">
        <v>0</v>
      </c>
      <c r="Y24" s="191"/>
      <c r="Z24" s="191">
        <v>0</v>
      </c>
      <c r="AA24" s="192">
        <v>0</v>
      </c>
      <c r="AB24" s="35"/>
    </row>
    <row r="25" spans="1:28" ht="15" customHeight="1">
      <c r="A25" s="100"/>
      <c r="B25" s="101" t="s">
        <v>216</v>
      </c>
      <c r="C25" s="190">
        <v>0</v>
      </c>
      <c r="D25" s="191">
        <v>0</v>
      </c>
      <c r="E25" s="191"/>
      <c r="F25" s="191">
        <v>0</v>
      </c>
      <c r="G25" s="192">
        <v>0</v>
      </c>
      <c r="H25" s="190">
        <v>0</v>
      </c>
      <c r="I25" s="191">
        <v>0</v>
      </c>
      <c r="J25" s="191"/>
      <c r="K25" s="191">
        <v>0</v>
      </c>
      <c r="L25" s="192">
        <v>0</v>
      </c>
      <c r="M25" s="190">
        <v>0</v>
      </c>
      <c r="N25" s="191">
        <v>0</v>
      </c>
      <c r="O25" s="2"/>
      <c r="P25" s="191">
        <v>0</v>
      </c>
      <c r="Q25" s="192">
        <v>0</v>
      </c>
      <c r="R25" s="190">
        <v>0</v>
      </c>
      <c r="S25" s="191">
        <v>0</v>
      </c>
      <c r="T25" s="191"/>
      <c r="U25" s="191">
        <v>0</v>
      </c>
      <c r="V25" s="192">
        <v>0</v>
      </c>
      <c r="W25" s="190">
        <v>0</v>
      </c>
      <c r="X25" s="191">
        <v>0</v>
      </c>
      <c r="Y25" s="191"/>
      <c r="Z25" s="191">
        <v>0</v>
      </c>
      <c r="AA25" s="192">
        <v>0</v>
      </c>
      <c r="AB25" s="35"/>
    </row>
    <row r="26" spans="1:28" ht="39" customHeight="1">
      <c r="A26" s="100"/>
      <c r="B26" s="101" t="s">
        <v>217</v>
      </c>
      <c r="C26" s="190">
        <v>0</v>
      </c>
      <c r="D26" s="191">
        <v>0</v>
      </c>
      <c r="E26" s="191"/>
      <c r="F26" s="191">
        <v>0</v>
      </c>
      <c r="G26" s="192">
        <v>0</v>
      </c>
      <c r="H26" s="190">
        <v>0</v>
      </c>
      <c r="I26" s="191">
        <v>0</v>
      </c>
      <c r="J26" s="191"/>
      <c r="K26" s="191">
        <v>0</v>
      </c>
      <c r="L26" s="192">
        <v>0</v>
      </c>
      <c r="M26" s="190">
        <v>0</v>
      </c>
      <c r="N26" s="191">
        <v>0</v>
      </c>
      <c r="O26" s="2"/>
      <c r="P26" s="191">
        <v>0</v>
      </c>
      <c r="Q26" s="192">
        <v>0</v>
      </c>
      <c r="R26" s="190">
        <v>0</v>
      </c>
      <c r="S26" s="191">
        <v>0</v>
      </c>
      <c r="T26" s="191"/>
      <c r="U26" s="191">
        <v>0</v>
      </c>
      <c r="V26" s="192">
        <v>0</v>
      </c>
      <c r="W26" s="190">
        <v>0</v>
      </c>
      <c r="X26" s="191">
        <v>0</v>
      </c>
      <c r="Y26" s="191"/>
      <c r="Z26" s="191">
        <v>0</v>
      </c>
      <c r="AA26" s="192">
        <v>0</v>
      </c>
      <c r="AB26" s="35"/>
    </row>
    <row r="27" spans="1:28" ht="25.5" customHeight="1">
      <c r="A27" s="100"/>
      <c r="B27" s="101" t="s">
        <v>218</v>
      </c>
      <c r="C27" s="190">
        <v>0</v>
      </c>
      <c r="D27" s="191">
        <v>0</v>
      </c>
      <c r="E27" s="191"/>
      <c r="F27" s="191">
        <v>0</v>
      </c>
      <c r="G27" s="192">
        <v>0</v>
      </c>
      <c r="H27" s="190">
        <v>0</v>
      </c>
      <c r="I27" s="191">
        <v>0</v>
      </c>
      <c r="J27" s="191"/>
      <c r="K27" s="191">
        <v>0</v>
      </c>
      <c r="L27" s="192">
        <v>0</v>
      </c>
      <c r="M27" s="190">
        <v>0</v>
      </c>
      <c r="N27" s="191">
        <v>0</v>
      </c>
      <c r="O27" s="2"/>
      <c r="P27" s="191">
        <v>0</v>
      </c>
      <c r="Q27" s="192">
        <v>0</v>
      </c>
      <c r="R27" s="190">
        <v>0</v>
      </c>
      <c r="S27" s="191">
        <v>0</v>
      </c>
      <c r="T27" s="191"/>
      <c r="U27" s="191">
        <v>0</v>
      </c>
      <c r="V27" s="192">
        <v>0</v>
      </c>
      <c r="W27" s="190">
        <v>0</v>
      </c>
      <c r="X27" s="191">
        <v>0</v>
      </c>
      <c r="Y27" s="191"/>
      <c r="Z27" s="191">
        <v>0</v>
      </c>
      <c r="AA27" s="192">
        <v>0</v>
      </c>
      <c r="AB27" s="35"/>
    </row>
    <row r="28" spans="1:28" s="108" customFormat="1" ht="15" customHeight="1">
      <c r="A28" s="127" t="s">
        <v>70</v>
      </c>
      <c r="B28" s="128" t="s">
        <v>71</v>
      </c>
      <c r="C28" s="129">
        <v>13.8371432</v>
      </c>
      <c r="D28" s="130">
        <v>13.662359</v>
      </c>
      <c r="E28" s="130"/>
      <c r="F28" s="130">
        <v>0.1747842</v>
      </c>
      <c r="G28" s="136">
        <v>0</v>
      </c>
      <c r="H28" s="129">
        <f>SUM(I28:L28)</f>
        <v>10.7315</v>
      </c>
      <c r="I28" s="130">
        <v>10.5808</v>
      </c>
      <c r="J28" s="130"/>
      <c r="K28" s="130">
        <v>0.1507</v>
      </c>
      <c r="L28" s="136">
        <v>0</v>
      </c>
      <c r="M28" s="194">
        <v>13.593213</v>
      </c>
      <c r="N28" s="130">
        <v>13.435873</v>
      </c>
      <c r="O28" s="130"/>
      <c r="P28" s="130">
        <v>0.15734</v>
      </c>
      <c r="Q28" s="136">
        <v>0</v>
      </c>
      <c r="R28" s="129">
        <f>SUM(S28:V28)</f>
        <v>11.564</v>
      </c>
      <c r="S28" s="130">
        <v>11.424</v>
      </c>
      <c r="T28" s="130"/>
      <c r="U28" s="130">
        <v>0.14</v>
      </c>
      <c r="V28" s="136">
        <v>0</v>
      </c>
      <c r="W28" s="129">
        <f>SUM(X28:AA28)</f>
        <v>13.1349</v>
      </c>
      <c r="X28" s="130">
        <v>12.9515</v>
      </c>
      <c r="Y28" s="130"/>
      <c r="Z28" s="130">
        <v>0.1834</v>
      </c>
      <c r="AA28" s="136">
        <v>0</v>
      </c>
      <c r="AB28" s="133"/>
    </row>
    <row r="29" spans="1:28" s="119" customFormat="1" ht="15" customHeight="1" thickBot="1">
      <c r="A29" s="139" t="s">
        <v>72</v>
      </c>
      <c r="B29" s="140" t="s">
        <v>73</v>
      </c>
      <c r="C29" s="141">
        <v>2.0855</v>
      </c>
      <c r="D29" s="142">
        <v>2.0855</v>
      </c>
      <c r="E29" s="143"/>
      <c r="F29" s="143">
        <v>0</v>
      </c>
      <c r="G29" s="144">
        <v>0</v>
      </c>
      <c r="H29" s="129">
        <f>SUM(I29:L29)</f>
        <v>2.84</v>
      </c>
      <c r="I29" s="142">
        <v>2.84</v>
      </c>
      <c r="J29" s="143"/>
      <c r="K29" s="143">
        <v>0</v>
      </c>
      <c r="L29" s="144">
        <v>0</v>
      </c>
      <c r="M29" s="195">
        <v>2.1545</v>
      </c>
      <c r="N29" s="142">
        <v>2.1545</v>
      </c>
      <c r="O29" s="143"/>
      <c r="P29" s="143">
        <v>0</v>
      </c>
      <c r="Q29" s="144">
        <v>0</v>
      </c>
      <c r="R29" s="129">
        <f>SUM(S29:V29)</f>
        <v>2.36</v>
      </c>
      <c r="S29" s="142">
        <v>2.36</v>
      </c>
      <c r="T29" s="143"/>
      <c r="U29" s="143">
        <v>0</v>
      </c>
      <c r="V29" s="144">
        <v>0</v>
      </c>
      <c r="W29" s="129">
        <f>SUM(X29:AA29)</f>
        <v>2.8371</v>
      </c>
      <c r="X29" s="142">
        <v>2.8371</v>
      </c>
      <c r="Y29" s="143"/>
      <c r="Z29" s="143">
        <v>0</v>
      </c>
      <c r="AA29" s="144">
        <v>0</v>
      </c>
      <c r="AB29" s="145"/>
    </row>
    <row r="31" spans="1:28" ht="17.25" customHeight="1">
      <c r="A31" s="334" t="s">
        <v>75</v>
      </c>
      <c r="B31" s="334"/>
      <c r="C31" s="334"/>
      <c r="D31" s="334"/>
      <c r="E31" s="334"/>
      <c r="F31" s="334"/>
      <c r="G31" s="334"/>
      <c r="H31" s="334"/>
      <c r="I31" s="334"/>
      <c r="J31" s="334"/>
      <c r="K31" s="334"/>
      <c r="L31" s="334"/>
      <c r="M31" s="334"/>
      <c r="N31" s="334"/>
      <c r="O31" s="334"/>
      <c r="P31" s="334"/>
      <c r="Q31" s="334"/>
      <c r="R31" s="334"/>
      <c r="S31" s="334"/>
      <c r="T31" s="334"/>
      <c r="U31" s="334"/>
      <c r="V31" s="334"/>
      <c r="W31" s="334"/>
      <c r="X31" s="334"/>
      <c r="Y31" s="334"/>
      <c r="Z31" s="334"/>
      <c r="AA31" s="334"/>
      <c r="AB31" s="334"/>
    </row>
    <row r="32" spans="1:8" ht="7.5" customHeight="1" thickBot="1">
      <c r="A32" s="27"/>
      <c r="B32" s="30"/>
      <c r="C32" s="27"/>
      <c r="D32" s="27"/>
      <c r="E32" s="27"/>
      <c r="F32" s="27"/>
      <c r="G32" s="27"/>
      <c r="H32" s="28"/>
    </row>
    <row r="33" spans="1:28" s="4" customFormat="1" ht="14.25" customHeight="1">
      <c r="A33" s="315"/>
      <c r="B33" s="317" t="s">
        <v>46</v>
      </c>
      <c r="C33" s="331" t="str">
        <f>C8</f>
        <v>План 2014 года</v>
      </c>
      <c r="D33" s="332"/>
      <c r="E33" s="332"/>
      <c r="F33" s="332"/>
      <c r="G33" s="333"/>
      <c r="H33" s="331" t="str">
        <f>H8</f>
        <v>Факт 2014 года</v>
      </c>
      <c r="I33" s="332"/>
      <c r="J33" s="332"/>
      <c r="K33" s="332"/>
      <c r="L33" s="333"/>
      <c r="M33" s="331" t="str">
        <f>M8</f>
        <v>План 2015 года</v>
      </c>
      <c r="N33" s="332"/>
      <c r="O33" s="332"/>
      <c r="P33" s="332"/>
      <c r="Q33" s="333"/>
      <c r="R33" s="331" t="str">
        <f>R8</f>
        <v>Ожидаемое 2015 года</v>
      </c>
      <c r="S33" s="332"/>
      <c r="T33" s="332"/>
      <c r="U33" s="332"/>
      <c r="V33" s="333"/>
      <c r="W33" s="331" t="str">
        <f>W8</f>
        <v>План 2016 года</v>
      </c>
      <c r="X33" s="332"/>
      <c r="Y33" s="332"/>
      <c r="Z33" s="332"/>
      <c r="AA33" s="333"/>
      <c r="AB33" s="220" t="s">
        <v>56</v>
      </c>
    </row>
    <row r="34" spans="1:28" ht="16.5" customHeight="1">
      <c r="A34" s="316"/>
      <c r="B34" s="250"/>
      <c r="C34" s="33" t="s">
        <v>24</v>
      </c>
      <c r="D34" s="32" t="s">
        <v>49</v>
      </c>
      <c r="E34" s="32" t="s">
        <v>50</v>
      </c>
      <c r="F34" s="32" t="s">
        <v>51</v>
      </c>
      <c r="G34" s="34" t="s">
        <v>25</v>
      </c>
      <c r="H34" s="33" t="s">
        <v>24</v>
      </c>
      <c r="I34" s="32" t="s">
        <v>49</v>
      </c>
      <c r="J34" s="32" t="s">
        <v>50</v>
      </c>
      <c r="K34" s="32" t="s">
        <v>51</v>
      </c>
      <c r="L34" s="34" t="s">
        <v>25</v>
      </c>
      <c r="M34" s="33" t="s">
        <v>24</v>
      </c>
      <c r="N34" s="32" t="s">
        <v>49</v>
      </c>
      <c r="O34" s="32" t="s">
        <v>50</v>
      </c>
      <c r="P34" s="32" t="s">
        <v>51</v>
      </c>
      <c r="Q34" s="34" t="s">
        <v>25</v>
      </c>
      <c r="R34" s="33" t="s">
        <v>24</v>
      </c>
      <c r="S34" s="32" t="s">
        <v>49</v>
      </c>
      <c r="T34" s="32" t="s">
        <v>50</v>
      </c>
      <c r="U34" s="32" t="s">
        <v>51</v>
      </c>
      <c r="V34" s="34" t="s">
        <v>25</v>
      </c>
      <c r="W34" s="33" t="s">
        <v>24</v>
      </c>
      <c r="X34" s="32" t="s">
        <v>49</v>
      </c>
      <c r="Y34" s="32" t="s">
        <v>50</v>
      </c>
      <c r="Z34" s="32" t="s">
        <v>51</v>
      </c>
      <c r="AA34" s="34" t="s">
        <v>25</v>
      </c>
      <c r="AB34" s="337"/>
    </row>
    <row r="35" spans="1:28" s="119" customFormat="1" ht="15" customHeight="1">
      <c r="A35" s="103" t="s">
        <v>2</v>
      </c>
      <c r="B35" s="104" t="s">
        <v>78</v>
      </c>
      <c r="C35" s="196">
        <v>5.0401950277611665</v>
      </c>
      <c r="D35" s="147">
        <v>5.0401950277611665</v>
      </c>
      <c r="E35" s="147"/>
      <c r="F35" s="147">
        <v>0.029945346736933942</v>
      </c>
      <c r="G35" s="150">
        <v>-0.0002575563216456328</v>
      </c>
      <c r="H35" s="105">
        <f>H39+H36</f>
        <v>4.4967999999999995</v>
      </c>
      <c r="I35" s="106">
        <f>H35</f>
        <v>4.4967999999999995</v>
      </c>
      <c r="J35" s="106"/>
      <c r="K35" s="106">
        <f>K39</f>
        <v>0.034</v>
      </c>
      <c r="L35" s="107">
        <v>0</v>
      </c>
      <c r="M35" s="146">
        <v>5.013541040101526</v>
      </c>
      <c r="N35" s="147">
        <v>5.013541040101526</v>
      </c>
      <c r="O35" s="147"/>
      <c r="P35" s="106">
        <v>0.031242618873283945</v>
      </c>
      <c r="Q35" s="149">
        <v>-2.6020852139652106E-16</v>
      </c>
      <c r="R35" s="105">
        <f>R39+R36</f>
        <v>5.4875</v>
      </c>
      <c r="S35" s="106">
        <f>R35</f>
        <v>5.4875</v>
      </c>
      <c r="T35" s="106"/>
      <c r="U35" s="106">
        <f>U39</f>
        <v>0.0255</v>
      </c>
      <c r="V35" s="107">
        <v>0</v>
      </c>
      <c r="W35" s="105">
        <f>W36+W39</f>
        <v>6.184</v>
      </c>
      <c r="X35" s="106">
        <f>W35</f>
        <v>6.184</v>
      </c>
      <c r="Y35" s="106"/>
      <c r="Z35" s="106">
        <f>Z39</f>
        <v>0.03</v>
      </c>
      <c r="AA35" s="107">
        <v>0</v>
      </c>
      <c r="AB35" s="151"/>
    </row>
    <row r="36" spans="1:28" s="119" customFormat="1" ht="15" customHeight="1">
      <c r="A36" s="335" t="s">
        <v>3</v>
      </c>
      <c r="B36" s="110" t="s">
        <v>76</v>
      </c>
      <c r="C36" s="152">
        <v>0.26660388939775514</v>
      </c>
      <c r="D36" s="112">
        <v>0.26660388939775514</v>
      </c>
      <c r="E36" s="153"/>
      <c r="F36" s="153">
        <v>0</v>
      </c>
      <c r="G36" s="154">
        <v>0</v>
      </c>
      <c r="H36" s="117">
        <f>SUM(I36:L36)</f>
        <v>0.225</v>
      </c>
      <c r="I36" s="115">
        <v>0.225</v>
      </c>
      <c r="J36" s="113"/>
      <c r="K36" s="114"/>
      <c r="L36" s="116"/>
      <c r="M36" s="152">
        <v>0.26606049323627945</v>
      </c>
      <c r="N36" s="112">
        <v>0.26606049323627945</v>
      </c>
      <c r="O36" s="153"/>
      <c r="P36" s="153">
        <v>0</v>
      </c>
      <c r="Q36" s="154">
        <v>0</v>
      </c>
      <c r="R36" s="117">
        <f>SUM(S36:V36)</f>
        <v>0.275</v>
      </c>
      <c r="S36" s="115">
        <v>0.275</v>
      </c>
      <c r="T36" s="113"/>
      <c r="U36" s="114"/>
      <c r="V36" s="116"/>
      <c r="W36" s="117">
        <f>SUM(X36:AA36)</f>
        <v>0.236</v>
      </c>
      <c r="X36" s="115">
        <v>0.236</v>
      </c>
      <c r="Y36" s="113"/>
      <c r="Z36" s="114"/>
      <c r="AA36" s="116"/>
      <c r="AB36" s="155"/>
    </row>
    <row r="37" spans="1:28" s="119" customFormat="1" ht="15" customHeight="1">
      <c r="A37" s="336"/>
      <c r="B37" s="110" t="s">
        <v>26</v>
      </c>
      <c r="C37" s="158">
        <v>5.289555025734381</v>
      </c>
      <c r="D37" s="120">
        <v>5.289555025734381</v>
      </c>
      <c r="E37" s="113"/>
      <c r="F37" s="156">
        <v>0</v>
      </c>
      <c r="G37" s="157">
        <v>0</v>
      </c>
      <c r="H37" s="111">
        <f>H36/H35%</f>
        <v>5.003558085749868</v>
      </c>
      <c r="I37" s="111">
        <f>I36/I35%</f>
        <v>5.003558085749868</v>
      </c>
      <c r="J37" s="113"/>
      <c r="K37" s="120">
        <v>0</v>
      </c>
      <c r="L37" s="121">
        <v>0</v>
      </c>
      <c r="M37" s="158">
        <v>5.306837843914242</v>
      </c>
      <c r="N37" s="120">
        <v>5.306837843914242</v>
      </c>
      <c r="O37" s="113"/>
      <c r="P37" s="156">
        <v>0</v>
      </c>
      <c r="Q37" s="157">
        <v>0</v>
      </c>
      <c r="R37" s="111">
        <f>R36/R35%</f>
        <v>5.011389521640091</v>
      </c>
      <c r="S37" s="111">
        <f>S36/S35%</f>
        <v>5.011389521640091</v>
      </c>
      <c r="T37" s="113"/>
      <c r="U37" s="120">
        <v>0</v>
      </c>
      <c r="V37" s="121">
        <v>0</v>
      </c>
      <c r="W37" s="111">
        <f>W36/W35%</f>
        <v>3.816300129366106</v>
      </c>
      <c r="X37" s="111">
        <f>X36/X35%</f>
        <v>3.816300129366106</v>
      </c>
      <c r="Y37" s="113"/>
      <c r="Z37" s="120">
        <v>0</v>
      </c>
      <c r="AA37" s="121">
        <v>0</v>
      </c>
      <c r="AB37" s="155"/>
    </row>
    <row r="38" spans="1:28" s="119" customFormat="1" ht="15" customHeight="1">
      <c r="A38" s="122" t="s">
        <v>5</v>
      </c>
      <c r="B38" s="110" t="s">
        <v>106</v>
      </c>
      <c r="C38" s="161">
        <v>0.00029364694827409</v>
      </c>
      <c r="D38" s="160">
        <v>0.00029364694827409</v>
      </c>
      <c r="E38" s="153"/>
      <c r="F38" s="159">
        <v>0</v>
      </c>
      <c r="G38" s="154">
        <v>0</v>
      </c>
      <c r="H38" s="117">
        <v>0.002</v>
      </c>
      <c r="I38" s="114">
        <v>0.001</v>
      </c>
      <c r="J38" s="113"/>
      <c r="K38" s="123">
        <v>0</v>
      </c>
      <c r="L38" s="121">
        <v>0</v>
      </c>
      <c r="M38" s="161">
        <v>0.0005120868368181013</v>
      </c>
      <c r="N38" s="160">
        <v>0.000512086836818101</v>
      </c>
      <c r="O38" s="153"/>
      <c r="P38" s="153">
        <v>0</v>
      </c>
      <c r="Q38" s="154">
        <v>0</v>
      </c>
      <c r="R38" s="114">
        <v>0.00051</v>
      </c>
      <c r="S38" s="114">
        <v>0.00051</v>
      </c>
      <c r="T38" s="113"/>
      <c r="U38" s="123">
        <v>0</v>
      </c>
      <c r="V38" s="121">
        <v>0</v>
      </c>
      <c r="W38" s="117">
        <v>0.00051</v>
      </c>
      <c r="X38" s="114">
        <v>0.00051</v>
      </c>
      <c r="Y38" s="113"/>
      <c r="Z38" s="123">
        <v>0</v>
      </c>
      <c r="AA38" s="121">
        <v>0</v>
      </c>
      <c r="AB38" s="155"/>
    </row>
    <row r="39" spans="1:28" s="119" customFormat="1" ht="15" customHeight="1">
      <c r="A39" s="103" t="s">
        <v>7</v>
      </c>
      <c r="B39" s="104" t="s">
        <v>77</v>
      </c>
      <c r="C39" s="105">
        <v>4.773848694685057</v>
      </c>
      <c r="D39" s="162">
        <v>4.743645791626477</v>
      </c>
      <c r="E39" s="162"/>
      <c r="F39" s="124">
        <v>0.030202903058579575</v>
      </c>
      <c r="G39" s="107">
        <v>0</v>
      </c>
      <c r="H39" s="105">
        <f>SUM(I39:L39)</f>
        <v>4.2718</v>
      </c>
      <c r="I39" s="125">
        <f>I41+I42+I54</f>
        <v>4.2378</v>
      </c>
      <c r="J39" s="106"/>
      <c r="K39" s="124">
        <f>K42</f>
        <v>0.034</v>
      </c>
      <c r="L39" s="107">
        <v>0</v>
      </c>
      <c r="M39" s="163">
        <v>4.747480546865246</v>
      </c>
      <c r="N39" s="162">
        <v>4.716237927991962</v>
      </c>
      <c r="O39" s="162"/>
      <c r="P39" s="164">
        <v>0.031242618873284205</v>
      </c>
      <c r="Q39" s="148">
        <v>0</v>
      </c>
      <c r="R39" s="105">
        <f>SUM(S39:V39)</f>
        <v>5.2124999999999995</v>
      </c>
      <c r="S39" s="125">
        <f>S41+S42+S54</f>
        <v>5.186999999999999</v>
      </c>
      <c r="T39" s="106"/>
      <c r="U39" s="124">
        <f>U42</f>
        <v>0.0255</v>
      </c>
      <c r="V39" s="107">
        <v>0</v>
      </c>
      <c r="W39" s="105">
        <f>SUM(X39:AA39)</f>
        <v>5.948</v>
      </c>
      <c r="X39" s="125">
        <f>X41+X42+X54</f>
        <v>5.918</v>
      </c>
      <c r="Y39" s="106"/>
      <c r="Z39" s="124">
        <f>Z42</f>
        <v>0.03</v>
      </c>
      <c r="AA39" s="107">
        <v>0</v>
      </c>
      <c r="AB39" s="151"/>
    </row>
    <row r="40" spans="1:28" s="119" customFormat="1" ht="10.5" customHeight="1">
      <c r="A40" s="122"/>
      <c r="B40" s="110" t="s">
        <v>60</v>
      </c>
      <c r="C40" s="165"/>
      <c r="D40" s="166"/>
      <c r="E40" s="166"/>
      <c r="F40" s="167"/>
      <c r="G40" s="168"/>
      <c r="H40" s="111"/>
      <c r="I40" s="126"/>
      <c r="J40" s="113"/>
      <c r="K40" s="113"/>
      <c r="L40" s="121"/>
      <c r="M40" s="165"/>
      <c r="N40" s="166"/>
      <c r="O40" s="166"/>
      <c r="P40" s="167"/>
      <c r="Q40" s="168"/>
      <c r="R40" s="111"/>
      <c r="S40" s="126"/>
      <c r="T40" s="113"/>
      <c r="U40" s="113"/>
      <c r="V40" s="121"/>
      <c r="W40" s="111"/>
      <c r="X40" s="126"/>
      <c r="Y40" s="113"/>
      <c r="Z40" s="113"/>
      <c r="AA40" s="121"/>
      <c r="AB40" s="155"/>
    </row>
    <row r="41" spans="1:28" s="119" customFormat="1" ht="26.25" customHeight="1">
      <c r="A41" s="127" t="s">
        <v>67</v>
      </c>
      <c r="B41" s="128" t="s">
        <v>236</v>
      </c>
      <c r="C41" s="134">
        <v>2.242256299659478</v>
      </c>
      <c r="D41" s="169">
        <v>2.242256299659478</v>
      </c>
      <c r="E41" s="169"/>
      <c r="F41" s="169">
        <v>0</v>
      </c>
      <c r="G41" s="170">
        <v>0</v>
      </c>
      <c r="H41" s="129">
        <f>SUM(I41:L41)</f>
        <v>1.9352</v>
      </c>
      <c r="I41" s="132">
        <v>1.9352</v>
      </c>
      <c r="J41" s="130"/>
      <c r="K41" s="130"/>
      <c r="L41" s="131"/>
      <c r="M41" s="172">
        <v>2.153306040673937</v>
      </c>
      <c r="N41" s="166">
        <v>2.153306040673937</v>
      </c>
      <c r="O41" s="166"/>
      <c r="P41" s="166">
        <v>0</v>
      </c>
      <c r="Q41" s="171">
        <v>0</v>
      </c>
      <c r="R41" s="129">
        <f>SUM(S41:V41)</f>
        <v>2.95</v>
      </c>
      <c r="S41" s="132">
        <v>2.95</v>
      </c>
      <c r="T41" s="130"/>
      <c r="U41" s="130"/>
      <c r="V41" s="131"/>
      <c r="W41" s="129">
        <f>SUM(X41:AA41)</f>
        <v>3.364</v>
      </c>
      <c r="X41" s="132">
        <v>3.364</v>
      </c>
      <c r="Y41" s="130"/>
      <c r="Z41" s="130"/>
      <c r="AA41" s="131"/>
      <c r="AB41" s="173"/>
    </row>
    <row r="42" spans="1:28" s="119" customFormat="1" ht="15" customHeight="1">
      <c r="A42" s="122" t="s">
        <v>68</v>
      </c>
      <c r="B42" s="110" t="s">
        <v>62</v>
      </c>
      <c r="C42" s="174">
        <v>2.275</v>
      </c>
      <c r="D42" s="112">
        <v>2.275</v>
      </c>
      <c r="E42" s="113"/>
      <c r="F42" s="112">
        <v>0.030202903058579575</v>
      </c>
      <c r="G42" s="121">
        <v>0</v>
      </c>
      <c r="H42" s="111">
        <f>SUM(I42:L42)</f>
        <v>1.8796</v>
      </c>
      <c r="I42" s="112">
        <f>SUM(I43:I53)</f>
        <v>1.8456</v>
      </c>
      <c r="J42" s="112"/>
      <c r="K42" s="112">
        <f>SUM(K43:K53)</f>
        <v>0.034</v>
      </c>
      <c r="L42" s="112">
        <f>SUM(L43:L53)</f>
        <v>0</v>
      </c>
      <c r="M42" s="177">
        <v>2.3602968473459023</v>
      </c>
      <c r="N42" s="175">
        <v>2.329054228472618</v>
      </c>
      <c r="O42" s="176"/>
      <c r="P42" s="175">
        <v>0.031242618873284205</v>
      </c>
      <c r="Q42" s="157">
        <v>0</v>
      </c>
      <c r="R42" s="111">
        <f>SUM(S42:V42)</f>
        <v>2.0055</v>
      </c>
      <c r="S42" s="112">
        <f>SUM(S43:S53)</f>
        <v>1.98</v>
      </c>
      <c r="T42" s="112"/>
      <c r="U42" s="112">
        <f>SUM(U43:U53)</f>
        <v>0.0255</v>
      </c>
      <c r="V42" s="112">
        <f>SUM(V43:V53)</f>
        <v>0</v>
      </c>
      <c r="W42" s="111">
        <f>SUM(X42:AA42)</f>
        <v>2.252</v>
      </c>
      <c r="X42" s="112">
        <f>SUM(X43:X53)</f>
        <v>2.222</v>
      </c>
      <c r="Y42" s="112"/>
      <c r="Z42" s="112">
        <f>SUM(Z43:Z53)</f>
        <v>0.03</v>
      </c>
      <c r="AA42" s="112">
        <f>SUM(AA43:AA53)</f>
        <v>0</v>
      </c>
      <c r="AB42" s="155"/>
    </row>
    <row r="43" spans="1:28" s="119" customFormat="1" ht="15" customHeight="1">
      <c r="A43" s="127" t="s">
        <v>69</v>
      </c>
      <c r="B43" s="128" t="s">
        <v>63</v>
      </c>
      <c r="C43" s="134">
        <v>0</v>
      </c>
      <c r="D43" s="135">
        <v>0</v>
      </c>
      <c r="E43" s="135"/>
      <c r="F43" s="135">
        <v>0</v>
      </c>
      <c r="G43" s="170">
        <v>0</v>
      </c>
      <c r="H43" s="134">
        <v>0</v>
      </c>
      <c r="I43" s="135">
        <v>0</v>
      </c>
      <c r="J43" s="130"/>
      <c r="K43" s="135">
        <v>0</v>
      </c>
      <c r="L43" s="136">
        <v>0</v>
      </c>
      <c r="M43" s="172">
        <v>0</v>
      </c>
      <c r="N43" s="178">
        <v>0</v>
      </c>
      <c r="O43" s="178"/>
      <c r="P43" s="178">
        <v>0</v>
      </c>
      <c r="Q43" s="171">
        <v>0</v>
      </c>
      <c r="R43" s="134">
        <v>0</v>
      </c>
      <c r="S43" s="135">
        <v>0</v>
      </c>
      <c r="T43" s="130"/>
      <c r="U43" s="135">
        <v>0</v>
      </c>
      <c r="V43" s="136">
        <v>0</v>
      </c>
      <c r="W43" s="134">
        <v>0</v>
      </c>
      <c r="X43" s="135">
        <v>0</v>
      </c>
      <c r="Y43" s="130"/>
      <c r="Z43" s="135">
        <v>0</v>
      </c>
      <c r="AA43" s="136">
        <v>0</v>
      </c>
      <c r="AB43" s="173"/>
    </row>
    <row r="44" spans="1:28" s="119" customFormat="1" ht="15" customHeight="1">
      <c r="A44" s="335"/>
      <c r="B44" s="137" t="s">
        <v>64</v>
      </c>
      <c r="C44" s="174">
        <v>0</v>
      </c>
      <c r="D44" s="112">
        <v>0</v>
      </c>
      <c r="E44" s="112"/>
      <c r="F44" s="112">
        <v>0</v>
      </c>
      <c r="G44" s="138">
        <v>0</v>
      </c>
      <c r="H44" s="111">
        <v>0</v>
      </c>
      <c r="I44" s="112">
        <v>0</v>
      </c>
      <c r="J44" s="112"/>
      <c r="K44" s="112">
        <v>0</v>
      </c>
      <c r="L44" s="138">
        <v>0</v>
      </c>
      <c r="M44" s="177">
        <v>0</v>
      </c>
      <c r="N44" s="175">
        <v>0</v>
      </c>
      <c r="O44" s="175"/>
      <c r="P44" s="175">
        <v>0</v>
      </c>
      <c r="Q44" s="179">
        <v>0</v>
      </c>
      <c r="R44" s="111">
        <v>0</v>
      </c>
      <c r="S44" s="112">
        <v>0</v>
      </c>
      <c r="T44" s="112"/>
      <c r="U44" s="112">
        <v>0</v>
      </c>
      <c r="V44" s="138">
        <v>0</v>
      </c>
      <c r="W44" s="111">
        <v>0</v>
      </c>
      <c r="X44" s="112">
        <v>0</v>
      </c>
      <c r="Y44" s="112"/>
      <c r="Z44" s="112">
        <v>0</v>
      </c>
      <c r="AA44" s="138">
        <v>0</v>
      </c>
      <c r="AB44" s="155"/>
    </row>
    <row r="45" spans="1:28" s="119" customFormat="1" ht="15" customHeight="1">
      <c r="A45" s="314"/>
      <c r="B45" s="137" t="s">
        <v>65</v>
      </c>
      <c r="C45" s="174">
        <v>0</v>
      </c>
      <c r="D45" s="112">
        <v>0</v>
      </c>
      <c r="E45" s="112"/>
      <c r="F45" s="112">
        <v>0</v>
      </c>
      <c r="G45" s="138">
        <v>0</v>
      </c>
      <c r="H45" s="111">
        <v>0</v>
      </c>
      <c r="I45" s="112">
        <v>0</v>
      </c>
      <c r="J45" s="112"/>
      <c r="K45" s="112">
        <v>0</v>
      </c>
      <c r="L45" s="138">
        <v>0</v>
      </c>
      <c r="M45" s="177">
        <v>0</v>
      </c>
      <c r="N45" s="175">
        <v>0</v>
      </c>
      <c r="O45" s="175"/>
      <c r="P45" s="175">
        <v>0</v>
      </c>
      <c r="Q45" s="179">
        <v>0</v>
      </c>
      <c r="R45" s="111">
        <v>0</v>
      </c>
      <c r="S45" s="112">
        <v>0</v>
      </c>
      <c r="T45" s="112"/>
      <c r="U45" s="112">
        <v>0</v>
      </c>
      <c r="V45" s="138">
        <v>0</v>
      </c>
      <c r="W45" s="111">
        <v>0</v>
      </c>
      <c r="X45" s="112">
        <v>0</v>
      </c>
      <c r="Y45" s="112"/>
      <c r="Z45" s="112">
        <v>0</v>
      </c>
      <c r="AA45" s="138">
        <v>0</v>
      </c>
      <c r="AB45" s="155"/>
    </row>
    <row r="46" spans="1:28" s="119" customFormat="1" ht="15" customHeight="1">
      <c r="A46" s="314"/>
      <c r="B46" s="137" t="s">
        <v>66</v>
      </c>
      <c r="C46" s="174">
        <v>0</v>
      </c>
      <c r="D46" s="112">
        <v>0</v>
      </c>
      <c r="E46" s="112"/>
      <c r="F46" s="112">
        <v>0</v>
      </c>
      <c r="G46" s="138">
        <v>0</v>
      </c>
      <c r="H46" s="111">
        <v>0</v>
      </c>
      <c r="I46" s="112">
        <v>0</v>
      </c>
      <c r="J46" s="112"/>
      <c r="K46" s="112">
        <v>0</v>
      </c>
      <c r="L46" s="138">
        <v>0</v>
      </c>
      <c r="M46" s="177">
        <v>0</v>
      </c>
      <c r="N46" s="175">
        <v>0</v>
      </c>
      <c r="O46" s="175"/>
      <c r="P46" s="175">
        <v>0</v>
      </c>
      <c r="Q46" s="179">
        <v>0</v>
      </c>
      <c r="R46" s="111">
        <v>0</v>
      </c>
      <c r="S46" s="112">
        <v>0</v>
      </c>
      <c r="T46" s="112"/>
      <c r="U46" s="112">
        <v>0</v>
      </c>
      <c r="V46" s="138">
        <v>0</v>
      </c>
      <c r="W46" s="111">
        <v>0</v>
      </c>
      <c r="X46" s="112">
        <v>0</v>
      </c>
      <c r="Y46" s="112"/>
      <c r="Z46" s="112">
        <v>0</v>
      </c>
      <c r="AA46" s="138">
        <v>0</v>
      </c>
      <c r="AB46" s="155"/>
    </row>
    <row r="47" spans="1:28" s="119" customFormat="1" ht="15" customHeight="1">
      <c r="A47" s="336"/>
      <c r="B47" s="137" t="s">
        <v>237</v>
      </c>
      <c r="C47" s="174">
        <v>0</v>
      </c>
      <c r="D47" s="112">
        <v>0</v>
      </c>
      <c r="E47" s="112"/>
      <c r="F47" s="112">
        <v>0</v>
      </c>
      <c r="G47" s="138">
        <v>0</v>
      </c>
      <c r="H47" s="111">
        <v>0</v>
      </c>
      <c r="I47" s="112">
        <v>0</v>
      </c>
      <c r="J47" s="112"/>
      <c r="K47" s="112">
        <v>0</v>
      </c>
      <c r="L47" s="138">
        <v>0</v>
      </c>
      <c r="M47" s="177">
        <v>0</v>
      </c>
      <c r="N47" s="175">
        <v>0</v>
      </c>
      <c r="O47" s="175"/>
      <c r="P47" s="175">
        <v>0</v>
      </c>
      <c r="Q47" s="179">
        <v>0</v>
      </c>
      <c r="R47" s="111">
        <v>0</v>
      </c>
      <c r="S47" s="112">
        <v>0</v>
      </c>
      <c r="T47" s="112"/>
      <c r="U47" s="112">
        <v>0</v>
      </c>
      <c r="V47" s="138">
        <v>0</v>
      </c>
      <c r="W47" s="111">
        <v>0</v>
      </c>
      <c r="X47" s="112">
        <v>0</v>
      </c>
      <c r="Y47" s="112"/>
      <c r="Z47" s="112">
        <v>0</v>
      </c>
      <c r="AA47" s="138">
        <v>0</v>
      </c>
      <c r="AB47" s="155"/>
    </row>
    <row r="48" spans="1:28" ht="15" customHeight="1">
      <c r="A48" s="100"/>
      <c r="B48" s="101" t="s">
        <v>214</v>
      </c>
      <c r="C48" s="190">
        <v>0</v>
      </c>
      <c r="D48" s="191">
        <v>0</v>
      </c>
      <c r="E48" s="191"/>
      <c r="F48" s="191">
        <v>0</v>
      </c>
      <c r="G48" s="192">
        <v>0</v>
      </c>
      <c r="H48" s="190">
        <v>0</v>
      </c>
      <c r="I48" s="191">
        <v>0</v>
      </c>
      <c r="J48" s="191"/>
      <c r="K48" s="191">
        <v>0</v>
      </c>
      <c r="L48" s="192">
        <v>0</v>
      </c>
      <c r="M48" s="190">
        <v>0</v>
      </c>
      <c r="N48" s="191">
        <v>0</v>
      </c>
      <c r="O48" s="191"/>
      <c r="P48" s="191">
        <v>0</v>
      </c>
      <c r="Q48" s="192">
        <v>0</v>
      </c>
      <c r="R48" s="190">
        <v>0</v>
      </c>
      <c r="S48" s="191">
        <v>0</v>
      </c>
      <c r="T48" s="191"/>
      <c r="U48" s="191">
        <v>0</v>
      </c>
      <c r="V48" s="192">
        <v>0</v>
      </c>
      <c r="W48" s="190">
        <v>0</v>
      </c>
      <c r="X48" s="191">
        <v>0</v>
      </c>
      <c r="Y48" s="191"/>
      <c r="Z48" s="191">
        <v>0</v>
      </c>
      <c r="AA48" s="192">
        <v>0</v>
      </c>
      <c r="AB48" s="35"/>
    </row>
    <row r="49" spans="1:28" ht="27" customHeight="1">
      <c r="A49" s="100"/>
      <c r="B49" s="101" t="s">
        <v>215</v>
      </c>
      <c r="C49" s="190">
        <v>0</v>
      </c>
      <c r="D49" s="191">
        <v>0</v>
      </c>
      <c r="E49" s="191"/>
      <c r="F49" s="191">
        <v>0</v>
      </c>
      <c r="G49" s="192">
        <v>0</v>
      </c>
      <c r="H49" s="190">
        <v>0</v>
      </c>
      <c r="I49" s="191">
        <v>0</v>
      </c>
      <c r="J49" s="191"/>
      <c r="K49" s="191">
        <v>0</v>
      </c>
      <c r="L49" s="192">
        <v>0</v>
      </c>
      <c r="M49" s="190">
        <v>0</v>
      </c>
      <c r="N49" s="191">
        <v>0</v>
      </c>
      <c r="O49" s="191"/>
      <c r="P49" s="191">
        <v>0</v>
      </c>
      <c r="Q49" s="192">
        <v>0</v>
      </c>
      <c r="R49" s="190">
        <v>0</v>
      </c>
      <c r="S49" s="191">
        <v>0</v>
      </c>
      <c r="T49" s="191"/>
      <c r="U49" s="191">
        <v>0</v>
      </c>
      <c r="V49" s="192">
        <v>0</v>
      </c>
      <c r="W49" s="190">
        <v>0</v>
      </c>
      <c r="X49" s="191">
        <v>0</v>
      </c>
      <c r="Y49" s="191"/>
      <c r="Z49" s="191">
        <v>0</v>
      </c>
      <c r="AA49" s="192">
        <v>0</v>
      </c>
      <c r="AB49" s="35"/>
    </row>
    <row r="50" spans="1:28" ht="15" customHeight="1">
      <c r="A50" s="100"/>
      <c r="B50" s="101" t="s">
        <v>216</v>
      </c>
      <c r="C50" s="190">
        <v>0</v>
      </c>
      <c r="D50" s="191">
        <v>0</v>
      </c>
      <c r="E50" s="191"/>
      <c r="F50" s="191">
        <v>0</v>
      </c>
      <c r="G50" s="192">
        <v>0</v>
      </c>
      <c r="H50" s="190">
        <v>0</v>
      </c>
      <c r="I50" s="191">
        <v>0</v>
      </c>
      <c r="J50" s="191"/>
      <c r="K50" s="191">
        <v>0</v>
      </c>
      <c r="L50" s="192">
        <v>0</v>
      </c>
      <c r="M50" s="190">
        <v>0</v>
      </c>
      <c r="N50" s="191">
        <v>0</v>
      </c>
      <c r="O50" s="191"/>
      <c r="P50" s="191">
        <v>0</v>
      </c>
      <c r="Q50" s="192">
        <v>0</v>
      </c>
      <c r="R50" s="190">
        <v>0</v>
      </c>
      <c r="S50" s="191">
        <v>0</v>
      </c>
      <c r="T50" s="191"/>
      <c r="U50" s="191">
        <v>0</v>
      </c>
      <c r="V50" s="192">
        <v>0</v>
      </c>
      <c r="W50" s="190">
        <v>0</v>
      </c>
      <c r="X50" s="191">
        <v>0</v>
      </c>
      <c r="Y50" s="191"/>
      <c r="Z50" s="191">
        <v>0</v>
      </c>
      <c r="AA50" s="192">
        <v>0</v>
      </c>
      <c r="AB50" s="35"/>
    </row>
    <row r="51" spans="1:28" ht="39" customHeight="1">
      <c r="A51" s="100"/>
      <c r="B51" s="101" t="s">
        <v>217</v>
      </c>
      <c r="C51" s="190">
        <v>0</v>
      </c>
      <c r="D51" s="191">
        <v>0</v>
      </c>
      <c r="E51" s="191"/>
      <c r="F51" s="191">
        <v>0</v>
      </c>
      <c r="G51" s="192">
        <v>0</v>
      </c>
      <c r="H51" s="190">
        <v>0</v>
      </c>
      <c r="I51" s="191">
        <v>0</v>
      </c>
      <c r="J51" s="191"/>
      <c r="K51" s="191">
        <v>0</v>
      </c>
      <c r="L51" s="192">
        <v>0</v>
      </c>
      <c r="M51" s="190">
        <v>0</v>
      </c>
      <c r="N51" s="191">
        <v>0</v>
      </c>
      <c r="O51" s="191"/>
      <c r="P51" s="191">
        <v>0</v>
      </c>
      <c r="Q51" s="192">
        <v>0</v>
      </c>
      <c r="R51" s="190">
        <v>0</v>
      </c>
      <c r="S51" s="191">
        <v>0</v>
      </c>
      <c r="T51" s="191"/>
      <c r="U51" s="191">
        <v>0</v>
      </c>
      <c r="V51" s="192">
        <v>0</v>
      </c>
      <c r="W51" s="190">
        <v>0</v>
      </c>
      <c r="X51" s="191">
        <v>0</v>
      </c>
      <c r="Y51" s="191"/>
      <c r="Z51" s="191">
        <v>0</v>
      </c>
      <c r="AA51" s="192">
        <v>0</v>
      </c>
      <c r="AB51" s="35"/>
    </row>
    <row r="52" spans="1:28" ht="25.5" customHeight="1">
      <c r="A52" s="100"/>
      <c r="B52" s="101" t="s">
        <v>218</v>
      </c>
      <c r="C52" s="190">
        <v>0</v>
      </c>
      <c r="D52" s="191">
        <v>0</v>
      </c>
      <c r="E52" s="191"/>
      <c r="F52" s="191">
        <v>0</v>
      </c>
      <c r="G52" s="192">
        <v>0</v>
      </c>
      <c r="H52" s="190">
        <v>0</v>
      </c>
      <c r="I52" s="191">
        <v>0</v>
      </c>
      <c r="J52" s="191"/>
      <c r="K52" s="191">
        <v>0</v>
      </c>
      <c r="L52" s="192">
        <v>0</v>
      </c>
      <c r="M52" s="190">
        <v>0</v>
      </c>
      <c r="N52" s="191">
        <v>0</v>
      </c>
      <c r="O52" s="191"/>
      <c r="P52" s="191">
        <v>0</v>
      </c>
      <c r="Q52" s="192">
        <v>0</v>
      </c>
      <c r="R52" s="190">
        <v>0</v>
      </c>
      <c r="S52" s="191">
        <v>0</v>
      </c>
      <c r="T52" s="191"/>
      <c r="U52" s="191">
        <v>0</v>
      </c>
      <c r="V52" s="192">
        <v>0</v>
      </c>
      <c r="W52" s="190">
        <v>0</v>
      </c>
      <c r="X52" s="191">
        <v>0</v>
      </c>
      <c r="Y52" s="191"/>
      <c r="Z52" s="191">
        <v>0</v>
      </c>
      <c r="AA52" s="192">
        <v>0</v>
      </c>
      <c r="AB52" s="35"/>
    </row>
    <row r="53" spans="1:28" s="119" customFormat="1" ht="15" customHeight="1">
      <c r="A53" s="127" t="s">
        <v>70</v>
      </c>
      <c r="B53" s="128" t="s">
        <v>71</v>
      </c>
      <c r="C53" s="129">
        <v>2.3052029030585794</v>
      </c>
      <c r="D53" s="169">
        <v>2.275</v>
      </c>
      <c r="E53" s="169"/>
      <c r="F53" s="180">
        <v>0.030202903058579575</v>
      </c>
      <c r="G53" s="181">
        <v>0</v>
      </c>
      <c r="H53" s="129">
        <f>SUM(I53:L53)</f>
        <v>1.8796</v>
      </c>
      <c r="I53" s="130">
        <v>1.8456</v>
      </c>
      <c r="J53" s="130"/>
      <c r="K53" s="130">
        <v>0.034</v>
      </c>
      <c r="L53" s="136">
        <v>0</v>
      </c>
      <c r="M53" s="172">
        <v>2.3602968473459023</v>
      </c>
      <c r="N53" s="166">
        <v>2.329054228472618</v>
      </c>
      <c r="O53" s="166"/>
      <c r="P53" s="182">
        <v>0.031242618873284205</v>
      </c>
      <c r="Q53" s="183">
        <v>0</v>
      </c>
      <c r="R53" s="129">
        <f>SUM(S53:V53)</f>
        <v>2.0055</v>
      </c>
      <c r="S53" s="130">
        <v>1.98</v>
      </c>
      <c r="T53" s="130"/>
      <c r="U53" s="130">
        <v>0.0255</v>
      </c>
      <c r="V53" s="136">
        <v>0</v>
      </c>
      <c r="W53" s="129">
        <f>SUM(X53:AA53)</f>
        <v>2.252</v>
      </c>
      <c r="X53" s="130">
        <v>2.222</v>
      </c>
      <c r="Y53" s="130"/>
      <c r="Z53" s="130">
        <v>0.03</v>
      </c>
      <c r="AA53" s="136">
        <v>0</v>
      </c>
      <c r="AB53" s="173"/>
    </row>
    <row r="54" spans="1:28" s="119" customFormat="1" ht="15" customHeight="1" thickBot="1">
      <c r="A54" s="139" t="s">
        <v>72</v>
      </c>
      <c r="B54" s="140" t="s">
        <v>73</v>
      </c>
      <c r="C54" s="184">
        <v>0</v>
      </c>
      <c r="D54" s="185">
        <v>0.2263894919669996</v>
      </c>
      <c r="E54" s="186"/>
      <c r="F54" s="186">
        <v>0</v>
      </c>
      <c r="G54" s="187">
        <v>0</v>
      </c>
      <c r="H54" s="129">
        <f>SUM(I54:L54)</f>
        <v>0.457</v>
      </c>
      <c r="I54" s="142">
        <v>0.457</v>
      </c>
      <c r="J54" s="143"/>
      <c r="K54" s="143">
        <v>0</v>
      </c>
      <c r="L54" s="144">
        <v>0</v>
      </c>
      <c r="M54" s="184">
        <v>0.2338776588454073</v>
      </c>
      <c r="N54" s="188">
        <v>0.2338776588454073</v>
      </c>
      <c r="O54" s="186"/>
      <c r="P54" s="186">
        <v>0</v>
      </c>
      <c r="Q54" s="187">
        <v>0</v>
      </c>
      <c r="R54" s="129">
        <f>SUM(S54:V54)</f>
        <v>0.257</v>
      </c>
      <c r="S54" s="142">
        <v>0.257</v>
      </c>
      <c r="T54" s="143"/>
      <c r="U54" s="143">
        <v>0</v>
      </c>
      <c r="V54" s="144">
        <v>0</v>
      </c>
      <c r="W54" s="129">
        <f>SUM(X54:AA54)</f>
        <v>0.332</v>
      </c>
      <c r="X54" s="142">
        <v>0.332</v>
      </c>
      <c r="Y54" s="143"/>
      <c r="Z54" s="143">
        <v>0</v>
      </c>
      <c r="AA54" s="144">
        <v>0</v>
      </c>
      <c r="AB54" s="189"/>
    </row>
    <row r="56" spans="1:8" ht="12">
      <c r="A56" s="27"/>
      <c r="B56" s="30"/>
      <c r="C56" s="27"/>
      <c r="D56" s="27"/>
      <c r="E56" s="27"/>
      <c r="F56" s="27"/>
      <c r="G56" s="27"/>
      <c r="H56" s="28"/>
    </row>
    <row r="57" spans="1:8" ht="12">
      <c r="A57" s="27"/>
      <c r="B57" s="30"/>
      <c r="C57" s="27"/>
      <c r="D57" s="27"/>
      <c r="E57" s="27"/>
      <c r="F57" s="27"/>
      <c r="G57" s="27"/>
      <c r="H57" s="28"/>
    </row>
    <row r="58" spans="1:27" ht="15">
      <c r="A58" s="27"/>
      <c r="B58" s="1" t="s">
        <v>80</v>
      </c>
      <c r="C58" s="80"/>
      <c r="D58" s="80"/>
      <c r="E58" s="80"/>
      <c r="F58" s="80"/>
      <c r="G58" s="80"/>
      <c r="H58" s="28"/>
      <c r="M58" s="36"/>
      <c r="N58" s="36"/>
      <c r="O58" s="36"/>
      <c r="P58" s="36"/>
      <c r="Q58" s="36"/>
      <c r="W58" s="36"/>
      <c r="X58" s="328" t="s">
        <v>337</v>
      </c>
      <c r="Y58" s="328"/>
      <c r="Z58" s="328"/>
      <c r="AA58" s="36"/>
    </row>
    <row r="59" spans="1:27" ht="12">
      <c r="A59" s="27"/>
      <c r="B59" s="30"/>
      <c r="C59" s="81"/>
      <c r="D59" s="81"/>
      <c r="E59" s="81"/>
      <c r="F59" s="81"/>
      <c r="G59" s="81"/>
      <c r="H59" s="37"/>
      <c r="I59" s="38"/>
      <c r="J59" s="38"/>
      <c r="K59" s="39"/>
      <c r="L59" s="40"/>
      <c r="M59" s="251" t="s">
        <v>47</v>
      </c>
      <c r="N59" s="251"/>
      <c r="O59" s="251"/>
      <c r="P59" s="251"/>
      <c r="Q59" s="251"/>
      <c r="W59" s="251" t="s">
        <v>48</v>
      </c>
      <c r="X59" s="251"/>
      <c r="Y59" s="251"/>
      <c r="Z59" s="251"/>
      <c r="AA59" s="251"/>
    </row>
    <row r="60" spans="1:8" ht="12">
      <c r="A60" s="27"/>
      <c r="B60" s="30"/>
      <c r="C60" s="27"/>
      <c r="D60" s="27"/>
      <c r="E60" s="27"/>
      <c r="F60" s="27"/>
      <c r="G60" s="27"/>
      <c r="H60" s="28"/>
    </row>
    <row r="61" spans="1:8" ht="12">
      <c r="A61" s="27"/>
      <c r="B61" s="30"/>
      <c r="C61" s="27"/>
      <c r="D61" s="27"/>
      <c r="E61" s="27"/>
      <c r="F61" s="27"/>
      <c r="G61" s="27"/>
      <c r="H61" s="28"/>
    </row>
    <row r="62" spans="1:8" ht="12">
      <c r="A62" s="27"/>
      <c r="B62" s="30"/>
      <c r="C62" s="27"/>
      <c r="D62" s="27"/>
      <c r="E62" s="27"/>
      <c r="F62" s="27"/>
      <c r="G62" s="27"/>
      <c r="H62" s="28"/>
    </row>
    <row r="63" spans="1:8" ht="12">
      <c r="A63" s="27"/>
      <c r="B63" s="30"/>
      <c r="C63" s="27"/>
      <c r="D63" s="27"/>
      <c r="E63" s="27"/>
      <c r="F63" s="27"/>
      <c r="G63" s="27"/>
      <c r="H63" s="28"/>
    </row>
    <row r="64" spans="1:8" ht="12">
      <c r="A64" s="27"/>
      <c r="B64" s="30"/>
      <c r="C64" s="27"/>
      <c r="D64" s="27"/>
      <c r="E64" s="27"/>
      <c r="F64" s="27"/>
      <c r="G64" s="27"/>
      <c r="H64" s="28"/>
    </row>
    <row r="65" spans="1:8" ht="12">
      <c r="A65" s="27"/>
      <c r="B65" s="30"/>
      <c r="C65" s="27"/>
      <c r="D65" s="27"/>
      <c r="E65" s="27"/>
      <c r="F65" s="27"/>
      <c r="G65" s="27"/>
      <c r="H65" s="28"/>
    </row>
    <row r="66" spans="1:8" ht="12">
      <c r="A66" s="27"/>
      <c r="B66" s="30"/>
      <c r="C66" s="27"/>
      <c r="D66" s="27"/>
      <c r="E66" s="27"/>
      <c r="F66" s="27"/>
      <c r="G66" s="27"/>
      <c r="H66" s="28"/>
    </row>
    <row r="67" spans="1:8" ht="12">
      <c r="A67" s="27"/>
      <c r="B67" s="30"/>
      <c r="C67" s="27"/>
      <c r="D67" s="27"/>
      <c r="E67" s="27"/>
      <c r="F67" s="27"/>
      <c r="G67" s="27"/>
      <c r="H67" s="28"/>
    </row>
    <row r="68" spans="1:8" ht="12">
      <c r="A68" s="27"/>
      <c r="B68" s="30"/>
      <c r="C68" s="27"/>
      <c r="D68" s="27"/>
      <c r="E68" s="27"/>
      <c r="F68" s="27"/>
      <c r="G68" s="27"/>
      <c r="H68" s="28"/>
    </row>
    <row r="69" spans="1:8" ht="12">
      <c r="A69" s="27"/>
      <c r="B69" s="30"/>
      <c r="C69" s="27"/>
      <c r="D69" s="27"/>
      <c r="E69" s="27"/>
      <c r="F69" s="27"/>
      <c r="G69" s="27"/>
      <c r="H69" s="28"/>
    </row>
    <row r="70" spans="1:8" ht="12">
      <c r="A70" s="27"/>
      <c r="B70" s="30"/>
      <c r="C70" s="27"/>
      <c r="D70" s="27"/>
      <c r="E70" s="27"/>
      <c r="F70" s="27"/>
      <c r="G70" s="27"/>
      <c r="H70" s="28"/>
    </row>
    <row r="71" spans="1:8" ht="12">
      <c r="A71" s="27"/>
      <c r="B71" s="30"/>
      <c r="C71" s="27"/>
      <c r="D71" s="27"/>
      <c r="E71" s="27"/>
      <c r="F71" s="27"/>
      <c r="G71" s="27"/>
      <c r="H71" s="28"/>
    </row>
    <row r="72" spans="1:8" ht="12">
      <c r="A72" s="27"/>
      <c r="B72" s="30"/>
      <c r="C72" s="27"/>
      <c r="D72" s="27"/>
      <c r="E72" s="27"/>
      <c r="F72" s="27"/>
      <c r="G72" s="27"/>
      <c r="H72" s="28"/>
    </row>
    <row r="73" spans="1:8" ht="12">
      <c r="A73" s="27"/>
      <c r="B73" s="30"/>
      <c r="C73" s="27"/>
      <c r="D73" s="27"/>
      <c r="E73" s="27"/>
      <c r="F73" s="27"/>
      <c r="G73" s="27"/>
      <c r="H73" s="28"/>
    </row>
    <row r="74" spans="1:8" ht="12">
      <c r="A74" s="27"/>
      <c r="B74" s="30"/>
      <c r="C74" s="27"/>
      <c r="D74" s="27"/>
      <c r="E74" s="27"/>
      <c r="F74" s="27"/>
      <c r="G74" s="27"/>
      <c r="H74" s="28"/>
    </row>
    <row r="75" spans="1:8" ht="12">
      <c r="A75" s="27"/>
      <c r="B75" s="30"/>
      <c r="C75" s="27"/>
      <c r="D75" s="27"/>
      <c r="E75" s="27"/>
      <c r="F75" s="27"/>
      <c r="G75" s="27"/>
      <c r="H75" s="28"/>
    </row>
    <row r="76" spans="1:8" ht="12">
      <c r="A76" s="27"/>
      <c r="B76" s="30"/>
      <c r="C76" s="27"/>
      <c r="D76" s="27"/>
      <c r="E76" s="27"/>
      <c r="F76" s="27"/>
      <c r="G76" s="27"/>
      <c r="H76" s="28"/>
    </row>
    <row r="77" spans="1:8" ht="12">
      <c r="A77" s="27"/>
      <c r="B77" s="30"/>
      <c r="C77" s="27"/>
      <c r="D77" s="27"/>
      <c r="E77" s="27"/>
      <c r="F77" s="27"/>
      <c r="G77" s="27"/>
      <c r="H77" s="28"/>
    </row>
    <row r="78" spans="1:8" ht="12">
      <c r="A78" s="27"/>
      <c r="B78" s="30"/>
      <c r="C78" s="27"/>
      <c r="D78" s="27"/>
      <c r="E78" s="27"/>
      <c r="F78" s="27"/>
      <c r="G78" s="27"/>
      <c r="H78" s="28"/>
    </row>
    <row r="79" spans="1:8" ht="12">
      <c r="A79" s="27"/>
      <c r="B79" s="30"/>
      <c r="C79" s="27"/>
      <c r="D79" s="27"/>
      <c r="E79" s="27"/>
      <c r="F79" s="27"/>
      <c r="G79" s="27"/>
      <c r="H79" s="28"/>
    </row>
    <row r="80" spans="1:8" ht="12">
      <c r="A80" s="27"/>
      <c r="B80" s="30"/>
      <c r="C80" s="27"/>
      <c r="D80" s="27"/>
      <c r="E80" s="27"/>
      <c r="F80" s="27"/>
      <c r="G80" s="27"/>
      <c r="H80" s="28"/>
    </row>
    <row r="81" spans="1:8" ht="12">
      <c r="A81" s="27"/>
      <c r="B81" s="30"/>
      <c r="C81" s="27"/>
      <c r="D81" s="27"/>
      <c r="E81" s="27"/>
      <c r="F81" s="27"/>
      <c r="G81" s="27"/>
      <c r="H81" s="28"/>
    </row>
    <row r="82" spans="1:8" ht="12">
      <c r="A82" s="27"/>
      <c r="B82" s="30"/>
      <c r="C82" s="27"/>
      <c r="D82" s="27"/>
      <c r="E82" s="27"/>
      <c r="F82" s="27"/>
      <c r="G82" s="27"/>
      <c r="H82" s="28"/>
    </row>
    <row r="83" spans="1:8" ht="12">
      <c r="A83" s="27"/>
      <c r="B83" s="30"/>
      <c r="C83" s="27"/>
      <c r="D83" s="27"/>
      <c r="E83" s="27"/>
      <c r="F83" s="27"/>
      <c r="G83" s="27"/>
      <c r="H83" s="28"/>
    </row>
    <row r="84" spans="1:8" ht="12">
      <c r="A84" s="27"/>
      <c r="B84" s="30"/>
      <c r="C84" s="27"/>
      <c r="D84" s="27"/>
      <c r="E84" s="27"/>
      <c r="F84" s="27"/>
      <c r="G84" s="27"/>
      <c r="H84" s="28"/>
    </row>
    <row r="85" spans="1:8" ht="12">
      <c r="A85" s="27"/>
      <c r="B85" s="30"/>
      <c r="C85" s="27"/>
      <c r="D85" s="27"/>
      <c r="E85" s="27"/>
      <c r="F85" s="27"/>
      <c r="G85" s="27"/>
      <c r="H85" s="28"/>
    </row>
    <row r="86" spans="1:8" ht="12">
      <c r="A86" s="27"/>
      <c r="B86" s="30"/>
      <c r="C86" s="27"/>
      <c r="D86" s="27"/>
      <c r="E86" s="27"/>
      <c r="F86" s="27"/>
      <c r="G86" s="27"/>
      <c r="H86" s="28"/>
    </row>
    <row r="87" spans="1:8" ht="12">
      <c r="A87" s="27"/>
      <c r="B87" s="30"/>
      <c r="C87" s="27"/>
      <c r="D87" s="27"/>
      <c r="E87" s="27"/>
      <c r="F87" s="27"/>
      <c r="G87" s="27"/>
      <c r="H87" s="28"/>
    </row>
    <row r="88" spans="1:8" ht="12">
      <c r="A88" s="27"/>
      <c r="B88" s="30"/>
      <c r="C88" s="27"/>
      <c r="D88" s="27"/>
      <c r="E88" s="27"/>
      <c r="F88" s="27"/>
      <c r="G88" s="27"/>
      <c r="H88" s="28"/>
    </row>
    <row r="89" spans="1:8" ht="12">
      <c r="A89" s="27"/>
      <c r="B89" s="30"/>
      <c r="C89" s="27"/>
      <c r="D89" s="27"/>
      <c r="E89" s="27"/>
      <c r="F89" s="27"/>
      <c r="G89" s="27"/>
      <c r="H89" s="28"/>
    </row>
    <row r="90" spans="1:8" ht="12">
      <c r="A90" s="27"/>
      <c r="B90" s="30"/>
      <c r="C90" s="27"/>
      <c r="D90" s="27"/>
      <c r="E90" s="27"/>
      <c r="F90" s="27"/>
      <c r="G90" s="27"/>
      <c r="H90" s="28"/>
    </row>
    <row r="91" spans="1:8" ht="12">
      <c r="A91" s="27"/>
      <c r="B91" s="30"/>
      <c r="C91" s="27"/>
      <c r="D91" s="27"/>
      <c r="E91" s="27"/>
      <c r="F91" s="27"/>
      <c r="G91" s="27"/>
      <c r="H91" s="28"/>
    </row>
    <row r="92" spans="1:8" ht="12">
      <c r="A92" s="27"/>
      <c r="B92" s="30"/>
      <c r="C92" s="27"/>
      <c r="D92" s="27"/>
      <c r="E92" s="27"/>
      <c r="F92" s="27"/>
      <c r="G92" s="27"/>
      <c r="H92" s="28"/>
    </row>
    <row r="93" spans="1:8" ht="12">
      <c r="A93" s="27"/>
      <c r="B93" s="30"/>
      <c r="C93" s="27"/>
      <c r="D93" s="27"/>
      <c r="E93" s="27"/>
      <c r="F93" s="27"/>
      <c r="G93" s="27"/>
      <c r="H93" s="28"/>
    </row>
    <row r="94" spans="1:8" ht="12">
      <c r="A94" s="27"/>
      <c r="B94" s="30"/>
      <c r="C94" s="27"/>
      <c r="D94" s="27"/>
      <c r="E94" s="27"/>
      <c r="F94" s="27"/>
      <c r="G94" s="27"/>
      <c r="H94" s="28"/>
    </row>
    <row r="95" spans="1:8" ht="12">
      <c r="A95" s="27"/>
      <c r="B95" s="30"/>
      <c r="C95" s="27"/>
      <c r="D95" s="27"/>
      <c r="E95" s="27"/>
      <c r="F95" s="27"/>
      <c r="G95" s="27"/>
      <c r="H95" s="28"/>
    </row>
    <row r="96" spans="1:8" ht="12">
      <c r="A96" s="27"/>
      <c r="B96" s="30"/>
      <c r="C96" s="27"/>
      <c r="D96" s="27"/>
      <c r="E96" s="27"/>
      <c r="F96" s="27"/>
      <c r="G96" s="27"/>
      <c r="H96" s="28"/>
    </row>
    <row r="97" spans="1:8" ht="12">
      <c r="A97" s="27"/>
      <c r="B97" s="30"/>
      <c r="C97" s="27"/>
      <c r="D97" s="27"/>
      <c r="E97" s="27"/>
      <c r="F97" s="27"/>
      <c r="G97" s="27"/>
      <c r="H97" s="28"/>
    </row>
    <row r="98" spans="1:8" ht="12">
      <c r="A98" s="27"/>
      <c r="B98" s="30"/>
      <c r="C98" s="27"/>
      <c r="D98" s="27"/>
      <c r="E98" s="27"/>
      <c r="F98" s="27"/>
      <c r="G98" s="27"/>
      <c r="H98" s="28"/>
    </row>
    <row r="99" spans="1:8" ht="12">
      <c r="A99" s="27"/>
      <c r="B99" s="30"/>
      <c r="C99" s="27"/>
      <c r="D99" s="27"/>
      <c r="E99" s="27"/>
      <c r="F99" s="27"/>
      <c r="G99" s="27"/>
      <c r="H99" s="28"/>
    </row>
    <row r="100" spans="1:8" ht="12">
      <c r="A100" s="27"/>
      <c r="B100" s="30"/>
      <c r="C100" s="27"/>
      <c r="D100" s="27"/>
      <c r="E100" s="27"/>
      <c r="F100" s="27"/>
      <c r="G100" s="27"/>
      <c r="H100" s="28"/>
    </row>
    <row r="101" spans="1:8" ht="12">
      <c r="A101" s="27"/>
      <c r="B101" s="30"/>
      <c r="C101" s="27"/>
      <c r="D101" s="27"/>
      <c r="E101" s="27"/>
      <c r="F101" s="27"/>
      <c r="G101" s="27"/>
      <c r="H101" s="28"/>
    </row>
    <row r="102" spans="1:8" ht="12">
      <c r="A102" s="27"/>
      <c r="B102" s="30"/>
      <c r="C102" s="27"/>
      <c r="D102" s="27"/>
      <c r="E102" s="27"/>
      <c r="F102" s="27"/>
      <c r="G102" s="27"/>
      <c r="H102" s="28"/>
    </row>
    <row r="103" spans="1:8" ht="12">
      <c r="A103" s="27"/>
      <c r="B103" s="30"/>
      <c r="C103" s="27"/>
      <c r="D103" s="27"/>
      <c r="E103" s="27"/>
      <c r="F103" s="27"/>
      <c r="G103" s="27"/>
      <c r="H103" s="28"/>
    </row>
    <row r="104" spans="1:8" ht="12">
      <c r="A104" s="27"/>
      <c r="B104" s="30"/>
      <c r="C104" s="27"/>
      <c r="D104" s="27"/>
      <c r="E104" s="27"/>
      <c r="F104" s="27"/>
      <c r="G104" s="27"/>
      <c r="H104" s="28"/>
    </row>
    <row r="105" spans="1:8" ht="12">
      <c r="A105" s="27"/>
      <c r="B105" s="30"/>
      <c r="C105" s="27"/>
      <c r="D105" s="27"/>
      <c r="E105" s="27"/>
      <c r="F105" s="27"/>
      <c r="G105" s="27"/>
      <c r="H105" s="28"/>
    </row>
    <row r="106" spans="1:8" ht="12">
      <c r="A106" s="27"/>
      <c r="B106" s="30"/>
      <c r="C106" s="27"/>
      <c r="D106" s="27"/>
      <c r="E106" s="27"/>
      <c r="F106" s="27"/>
      <c r="G106" s="27"/>
      <c r="H106" s="28"/>
    </row>
    <row r="107" spans="1:8" ht="12">
      <c r="A107" s="27"/>
      <c r="B107" s="30"/>
      <c r="C107" s="27"/>
      <c r="D107" s="27"/>
      <c r="E107" s="27"/>
      <c r="F107" s="27"/>
      <c r="G107" s="27"/>
      <c r="H107" s="28"/>
    </row>
    <row r="108" spans="1:8" ht="12">
      <c r="A108" s="27"/>
      <c r="B108" s="30"/>
      <c r="C108" s="27"/>
      <c r="D108" s="27"/>
      <c r="E108" s="27"/>
      <c r="F108" s="27"/>
      <c r="G108" s="27"/>
      <c r="H108" s="28"/>
    </row>
    <row r="109" spans="1:8" ht="12">
      <c r="A109" s="27"/>
      <c r="B109" s="30"/>
      <c r="C109" s="27"/>
      <c r="D109" s="27"/>
      <c r="E109" s="27"/>
      <c r="F109" s="27"/>
      <c r="G109" s="27"/>
      <c r="H109" s="28"/>
    </row>
    <row r="110" spans="1:8" ht="12">
      <c r="A110" s="27"/>
      <c r="B110" s="30"/>
      <c r="C110" s="27"/>
      <c r="D110" s="27"/>
      <c r="E110" s="27"/>
      <c r="F110" s="27"/>
      <c r="G110" s="27"/>
      <c r="H110" s="28"/>
    </row>
    <row r="111" spans="1:8" ht="12">
      <c r="A111" s="27"/>
      <c r="B111" s="30"/>
      <c r="C111" s="27"/>
      <c r="D111" s="27"/>
      <c r="E111" s="27"/>
      <c r="F111" s="27"/>
      <c r="G111" s="27"/>
      <c r="H111" s="28"/>
    </row>
    <row r="112" spans="1:8" ht="12">
      <c r="A112" s="27"/>
      <c r="B112" s="30"/>
      <c r="C112" s="27"/>
      <c r="D112" s="27"/>
      <c r="E112" s="27"/>
      <c r="F112" s="27"/>
      <c r="G112" s="27"/>
      <c r="H112" s="28"/>
    </row>
    <row r="113" spans="1:8" ht="12">
      <c r="A113" s="27"/>
      <c r="B113" s="30"/>
      <c r="C113" s="27"/>
      <c r="D113" s="27"/>
      <c r="E113" s="27"/>
      <c r="F113" s="27"/>
      <c r="G113" s="27"/>
      <c r="H113" s="28"/>
    </row>
    <row r="114" spans="1:8" ht="12">
      <c r="A114" s="27"/>
      <c r="B114" s="30"/>
      <c r="C114" s="27"/>
      <c r="D114" s="27"/>
      <c r="E114" s="27"/>
      <c r="F114" s="27"/>
      <c r="G114" s="27"/>
      <c r="H114" s="28"/>
    </row>
    <row r="115" spans="1:8" ht="12">
      <c r="A115" s="27"/>
      <c r="B115" s="30"/>
      <c r="C115" s="27"/>
      <c r="D115" s="27"/>
      <c r="E115" s="27"/>
      <c r="F115" s="27"/>
      <c r="G115" s="27"/>
      <c r="H115" s="28"/>
    </row>
    <row r="116" spans="1:8" ht="12">
      <c r="A116" s="27"/>
      <c r="B116" s="30"/>
      <c r="C116" s="27"/>
      <c r="D116" s="27"/>
      <c r="E116" s="27"/>
      <c r="F116" s="27"/>
      <c r="G116" s="27"/>
      <c r="H116" s="28"/>
    </row>
    <row r="117" spans="1:8" ht="12">
      <c r="A117" s="27"/>
      <c r="B117" s="30"/>
      <c r="C117" s="27"/>
      <c r="D117" s="27"/>
      <c r="E117" s="27"/>
      <c r="F117" s="27"/>
      <c r="G117" s="27"/>
      <c r="H117" s="28"/>
    </row>
    <row r="118" spans="1:8" ht="12">
      <c r="A118" s="27"/>
      <c r="B118" s="30"/>
      <c r="C118" s="27"/>
      <c r="D118" s="27"/>
      <c r="E118" s="27"/>
      <c r="F118" s="27"/>
      <c r="G118" s="27"/>
      <c r="H118" s="28"/>
    </row>
    <row r="119" spans="1:8" ht="12">
      <c r="A119" s="27"/>
      <c r="B119" s="30"/>
      <c r="C119" s="27"/>
      <c r="D119" s="27"/>
      <c r="E119" s="27"/>
      <c r="F119" s="27"/>
      <c r="G119" s="27"/>
      <c r="H119" s="28"/>
    </row>
    <row r="120" spans="1:8" ht="12">
      <c r="A120" s="27"/>
      <c r="B120" s="30"/>
      <c r="C120" s="27"/>
      <c r="D120" s="27"/>
      <c r="E120" s="27"/>
      <c r="F120" s="27"/>
      <c r="G120" s="27"/>
      <c r="H120" s="28"/>
    </row>
    <row r="121" spans="1:8" ht="12">
      <c r="A121" s="27"/>
      <c r="B121" s="30"/>
      <c r="C121" s="27"/>
      <c r="D121" s="27"/>
      <c r="E121" s="27"/>
      <c r="F121" s="27"/>
      <c r="G121" s="27"/>
      <c r="H121" s="28"/>
    </row>
    <row r="122" spans="1:8" ht="12">
      <c r="A122" s="27"/>
      <c r="B122" s="30"/>
      <c r="C122" s="27"/>
      <c r="D122" s="27"/>
      <c r="E122" s="27"/>
      <c r="F122" s="27"/>
      <c r="G122" s="27"/>
      <c r="H122" s="28"/>
    </row>
    <row r="123" spans="1:8" ht="12">
      <c r="A123" s="27"/>
      <c r="B123" s="30"/>
      <c r="C123" s="27"/>
      <c r="D123" s="27"/>
      <c r="E123" s="27"/>
      <c r="F123" s="27"/>
      <c r="G123" s="27"/>
      <c r="H123" s="28"/>
    </row>
    <row r="124" spans="1:8" ht="12">
      <c r="A124" s="27"/>
      <c r="B124" s="30"/>
      <c r="C124" s="27"/>
      <c r="D124" s="27"/>
      <c r="E124" s="27"/>
      <c r="F124" s="27"/>
      <c r="G124" s="27"/>
      <c r="H124" s="28"/>
    </row>
    <row r="125" spans="1:8" ht="12">
      <c r="A125" s="27"/>
      <c r="B125" s="30"/>
      <c r="C125" s="27"/>
      <c r="D125" s="27"/>
      <c r="E125" s="27"/>
      <c r="F125" s="27"/>
      <c r="G125" s="27"/>
      <c r="H125" s="28"/>
    </row>
    <row r="126" spans="1:8" ht="12">
      <c r="A126" s="27"/>
      <c r="B126" s="30"/>
      <c r="C126" s="27"/>
      <c r="D126" s="27"/>
      <c r="E126" s="27"/>
      <c r="F126" s="27"/>
      <c r="G126" s="27"/>
      <c r="H126" s="28"/>
    </row>
    <row r="127" spans="1:8" ht="12">
      <c r="A127" s="27"/>
      <c r="B127" s="30"/>
      <c r="C127" s="27"/>
      <c r="D127" s="27"/>
      <c r="E127" s="27"/>
      <c r="F127" s="27"/>
      <c r="G127" s="27"/>
      <c r="H127" s="28"/>
    </row>
    <row r="128" spans="1:8" ht="12">
      <c r="A128" s="27"/>
      <c r="B128" s="30"/>
      <c r="C128" s="27"/>
      <c r="D128" s="27"/>
      <c r="E128" s="27"/>
      <c r="F128" s="27"/>
      <c r="G128" s="27"/>
      <c r="H128" s="28"/>
    </row>
    <row r="129" spans="1:8" ht="12">
      <c r="A129" s="27"/>
      <c r="B129" s="30"/>
      <c r="C129" s="27"/>
      <c r="D129" s="27"/>
      <c r="E129" s="27"/>
      <c r="F129" s="27"/>
      <c r="G129" s="27"/>
      <c r="H129" s="28"/>
    </row>
    <row r="130" spans="1:8" ht="12">
      <c r="A130" s="27"/>
      <c r="B130" s="30"/>
      <c r="C130" s="27"/>
      <c r="D130" s="27"/>
      <c r="E130" s="27"/>
      <c r="F130" s="27"/>
      <c r="G130" s="27"/>
      <c r="H130" s="28"/>
    </row>
    <row r="131" spans="1:8" ht="12">
      <c r="A131" s="27"/>
      <c r="B131" s="30"/>
      <c r="C131" s="27"/>
      <c r="D131" s="27"/>
      <c r="E131" s="27"/>
      <c r="F131" s="27"/>
      <c r="G131" s="27"/>
      <c r="H131" s="28"/>
    </row>
    <row r="132" spans="1:8" ht="12">
      <c r="A132" s="27"/>
      <c r="B132" s="30"/>
      <c r="C132" s="27"/>
      <c r="D132" s="27"/>
      <c r="E132" s="27"/>
      <c r="F132" s="27"/>
      <c r="G132" s="27"/>
      <c r="H132" s="28"/>
    </row>
    <row r="133" spans="1:8" ht="12">
      <c r="A133" s="27"/>
      <c r="B133" s="30"/>
      <c r="C133" s="27"/>
      <c r="D133" s="27"/>
      <c r="E133" s="27"/>
      <c r="F133" s="27"/>
      <c r="G133" s="27"/>
      <c r="H133" s="28"/>
    </row>
    <row r="134" spans="1:8" ht="12">
      <c r="A134" s="27"/>
      <c r="B134" s="30"/>
      <c r="C134" s="27"/>
      <c r="D134" s="27"/>
      <c r="E134" s="27"/>
      <c r="F134" s="27"/>
      <c r="G134" s="27"/>
      <c r="H134" s="28"/>
    </row>
    <row r="135" spans="1:8" ht="12">
      <c r="A135" s="27"/>
      <c r="B135" s="30"/>
      <c r="C135" s="27"/>
      <c r="D135" s="27"/>
      <c r="E135" s="27"/>
      <c r="F135" s="27"/>
      <c r="G135" s="27"/>
      <c r="H135" s="28"/>
    </row>
    <row r="136" spans="1:8" ht="12">
      <c r="A136" s="27"/>
      <c r="B136" s="30"/>
      <c r="C136" s="27"/>
      <c r="D136" s="27"/>
      <c r="E136" s="27"/>
      <c r="F136" s="27"/>
      <c r="G136" s="27"/>
      <c r="H136" s="28"/>
    </row>
    <row r="137" spans="1:8" ht="12">
      <c r="A137" s="27"/>
      <c r="B137" s="30"/>
      <c r="C137" s="27"/>
      <c r="D137" s="27"/>
      <c r="E137" s="27"/>
      <c r="F137" s="27"/>
      <c r="G137" s="27"/>
      <c r="H137" s="28"/>
    </row>
    <row r="138" spans="1:8" ht="12">
      <c r="A138" s="27"/>
      <c r="B138" s="30"/>
      <c r="C138" s="27"/>
      <c r="D138" s="27"/>
      <c r="E138" s="27"/>
      <c r="F138" s="27"/>
      <c r="G138" s="27"/>
      <c r="H138" s="28"/>
    </row>
    <row r="139" spans="1:8" ht="12">
      <c r="A139" s="27"/>
      <c r="B139" s="30"/>
      <c r="C139" s="27"/>
      <c r="D139" s="27"/>
      <c r="E139" s="27"/>
      <c r="F139" s="27"/>
      <c r="G139" s="27"/>
      <c r="H139" s="28"/>
    </row>
    <row r="140" spans="1:8" ht="12">
      <c r="A140" s="27"/>
      <c r="B140" s="30"/>
      <c r="C140" s="27"/>
      <c r="D140" s="27"/>
      <c r="E140" s="27"/>
      <c r="F140" s="27"/>
      <c r="G140" s="27"/>
      <c r="H140" s="28"/>
    </row>
    <row r="141" spans="1:8" ht="12">
      <c r="A141" s="27"/>
      <c r="B141" s="30"/>
      <c r="C141" s="27"/>
      <c r="D141" s="27"/>
      <c r="E141" s="27"/>
      <c r="F141" s="27"/>
      <c r="G141" s="27"/>
      <c r="H141" s="28"/>
    </row>
    <row r="142" spans="1:8" ht="12">
      <c r="A142" s="27"/>
      <c r="B142" s="30"/>
      <c r="C142" s="27"/>
      <c r="D142" s="27"/>
      <c r="E142" s="27"/>
      <c r="F142" s="27"/>
      <c r="G142" s="27"/>
      <c r="H142" s="28"/>
    </row>
    <row r="143" spans="1:8" ht="12">
      <c r="A143" s="27"/>
      <c r="B143" s="30"/>
      <c r="C143" s="27"/>
      <c r="D143" s="27"/>
      <c r="E143" s="27"/>
      <c r="F143" s="27"/>
      <c r="G143" s="27"/>
      <c r="H143" s="28"/>
    </row>
    <row r="144" spans="1:8" ht="12">
      <c r="A144" s="27"/>
      <c r="B144" s="30"/>
      <c r="C144" s="27"/>
      <c r="D144" s="27"/>
      <c r="E144" s="27"/>
      <c r="F144" s="27"/>
      <c r="G144" s="27"/>
      <c r="H144" s="28"/>
    </row>
    <row r="145" spans="1:8" ht="12">
      <c r="A145" s="27"/>
      <c r="B145" s="30"/>
      <c r="C145" s="27"/>
      <c r="D145" s="27"/>
      <c r="E145" s="27"/>
      <c r="F145" s="27"/>
      <c r="G145" s="27"/>
      <c r="H145" s="28"/>
    </row>
    <row r="146" spans="1:8" ht="12">
      <c r="A146" s="27"/>
      <c r="B146" s="30"/>
      <c r="C146" s="27"/>
      <c r="D146" s="27"/>
      <c r="E146" s="27"/>
      <c r="F146" s="27"/>
      <c r="G146" s="27"/>
      <c r="H146" s="28"/>
    </row>
    <row r="147" spans="1:8" ht="12">
      <c r="A147" s="27"/>
      <c r="B147" s="30"/>
      <c r="C147" s="27"/>
      <c r="D147" s="27"/>
      <c r="E147" s="27"/>
      <c r="F147" s="27"/>
      <c r="G147" s="27"/>
      <c r="H147" s="28"/>
    </row>
    <row r="148" spans="1:8" ht="12">
      <c r="A148" s="27"/>
      <c r="B148" s="30"/>
      <c r="C148" s="27"/>
      <c r="D148" s="27"/>
      <c r="E148" s="27"/>
      <c r="F148" s="27"/>
      <c r="G148" s="27"/>
      <c r="H148" s="28"/>
    </row>
    <row r="149" spans="1:8" ht="12">
      <c r="A149" s="27"/>
      <c r="B149" s="30"/>
      <c r="C149" s="27"/>
      <c r="D149" s="27"/>
      <c r="E149" s="27"/>
      <c r="F149" s="27"/>
      <c r="G149" s="27"/>
      <c r="H149" s="28"/>
    </row>
    <row r="150" spans="1:8" ht="12">
      <c r="A150" s="27"/>
      <c r="B150" s="30"/>
      <c r="C150" s="27"/>
      <c r="D150" s="27"/>
      <c r="E150" s="27"/>
      <c r="F150" s="27"/>
      <c r="G150" s="27"/>
      <c r="H150" s="28"/>
    </row>
    <row r="151" spans="1:8" ht="12">
      <c r="A151" s="27"/>
      <c r="B151" s="30"/>
      <c r="C151" s="27"/>
      <c r="D151" s="27"/>
      <c r="E151" s="27"/>
      <c r="F151" s="27"/>
      <c r="G151" s="27"/>
      <c r="H151" s="28"/>
    </row>
    <row r="152" spans="1:8" ht="12">
      <c r="A152" s="27"/>
      <c r="B152" s="30"/>
      <c r="C152" s="27"/>
      <c r="D152" s="27"/>
      <c r="E152" s="27"/>
      <c r="F152" s="27"/>
      <c r="G152" s="27"/>
      <c r="H152" s="28"/>
    </row>
    <row r="153" spans="1:8" ht="12">
      <c r="A153" s="27"/>
      <c r="B153" s="30"/>
      <c r="C153" s="27"/>
      <c r="D153" s="27"/>
      <c r="E153" s="27"/>
      <c r="F153" s="27"/>
      <c r="G153" s="27"/>
      <c r="H153" s="28"/>
    </row>
    <row r="154" spans="1:8" ht="12">
      <c r="A154" s="27"/>
      <c r="B154" s="30"/>
      <c r="C154" s="27"/>
      <c r="D154" s="27"/>
      <c r="E154" s="27"/>
      <c r="F154" s="27"/>
      <c r="G154" s="27"/>
      <c r="H154" s="28"/>
    </row>
    <row r="155" spans="1:8" ht="12">
      <c r="A155" s="27"/>
      <c r="B155" s="30"/>
      <c r="C155" s="27"/>
      <c r="D155" s="27"/>
      <c r="E155" s="27"/>
      <c r="F155" s="27"/>
      <c r="G155" s="27"/>
      <c r="H155" s="28"/>
    </row>
    <row r="156" spans="1:8" ht="12">
      <c r="A156" s="27"/>
      <c r="B156" s="30"/>
      <c r="C156" s="27"/>
      <c r="D156" s="27"/>
      <c r="E156" s="27"/>
      <c r="F156" s="27"/>
      <c r="G156" s="27"/>
      <c r="H156" s="28"/>
    </row>
    <row r="157" spans="1:8" ht="12">
      <c r="A157" s="27"/>
      <c r="B157" s="30"/>
      <c r="C157" s="27"/>
      <c r="D157" s="27"/>
      <c r="E157" s="27"/>
      <c r="F157" s="27"/>
      <c r="G157" s="27"/>
      <c r="H157" s="28"/>
    </row>
    <row r="158" spans="1:8" ht="12">
      <c r="A158" s="27"/>
      <c r="B158" s="30"/>
      <c r="C158" s="27"/>
      <c r="D158" s="27"/>
      <c r="E158" s="27"/>
      <c r="F158" s="27"/>
      <c r="G158" s="27"/>
      <c r="H158" s="28"/>
    </row>
    <row r="159" spans="1:8" ht="12">
      <c r="A159" s="27"/>
      <c r="B159" s="30"/>
      <c r="C159" s="27"/>
      <c r="D159" s="27"/>
      <c r="E159" s="27"/>
      <c r="F159" s="27"/>
      <c r="G159" s="27"/>
      <c r="H159" s="28"/>
    </row>
    <row r="160" spans="1:8" ht="12">
      <c r="A160" s="27"/>
      <c r="B160" s="30"/>
      <c r="C160" s="27"/>
      <c r="D160" s="27"/>
      <c r="E160" s="27"/>
      <c r="F160" s="27"/>
      <c r="G160" s="27"/>
      <c r="H160" s="28"/>
    </row>
    <row r="161" spans="1:8" ht="12">
      <c r="A161" s="27"/>
      <c r="B161" s="30"/>
      <c r="C161" s="27"/>
      <c r="D161" s="27"/>
      <c r="E161" s="27"/>
      <c r="F161" s="27"/>
      <c r="G161" s="27"/>
      <c r="H161" s="28"/>
    </row>
    <row r="162" spans="1:8" ht="12">
      <c r="A162" s="27"/>
      <c r="B162" s="30"/>
      <c r="C162" s="27"/>
      <c r="D162" s="27"/>
      <c r="E162" s="27"/>
      <c r="F162" s="27"/>
      <c r="G162" s="27"/>
      <c r="H162" s="28"/>
    </row>
    <row r="163" spans="1:8" ht="12">
      <c r="A163" s="27"/>
      <c r="B163" s="30"/>
      <c r="C163" s="27"/>
      <c r="D163" s="27"/>
      <c r="E163" s="27"/>
      <c r="F163" s="27"/>
      <c r="G163" s="27"/>
      <c r="H163" s="28"/>
    </row>
    <row r="164" spans="1:8" ht="12">
      <c r="A164" s="27"/>
      <c r="B164" s="30"/>
      <c r="C164" s="27"/>
      <c r="D164" s="27"/>
      <c r="E164" s="27"/>
      <c r="F164" s="27"/>
      <c r="G164" s="27"/>
      <c r="H164" s="28"/>
    </row>
    <row r="165" spans="1:8" ht="12">
      <c r="A165" s="27"/>
      <c r="B165" s="30"/>
      <c r="C165" s="27"/>
      <c r="D165" s="27"/>
      <c r="E165" s="27"/>
      <c r="F165" s="27"/>
      <c r="G165" s="27"/>
      <c r="H165" s="28"/>
    </row>
    <row r="166" spans="1:8" ht="12">
      <c r="A166" s="27"/>
      <c r="B166" s="30"/>
      <c r="C166" s="27"/>
      <c r="D166" s="27"/>
      <c r="E166" s="27"/>
      <c r="F166" s="27"/>
      <c r="G166" s="27"/>
      <c r="H166" s="28"/>
    </row>
    <row r="167" spans="1:8" ht="12">
      <c r="A167" s="27"/>
      <c r="B167" s="30"/>
      <c r="C167" s="27"/>
      <c r="D167" s="27"/>
      <c r="E167" s="27"/>
      <c r="F167" s="27"/>
      <c r="G167" s="27"/>
      <c r="H167" s="28"/>
    </row>
    <row r="168" spans="1:8" ht="12">
      <c r="A168" s="27"/>
      <c r="B168" s="30"/>
      <c r="C168" s="27"/>
      <c r="D168" s="27"/>
      <c r="E168" s="27"/>
      <c r="F168" s="27"/>
      <c r="G168" s="27"/>
      <c r="H168" s="28"/>
    </row>
    <row r="169" spans="1:8" ht="12">
      <c r="A169" s="27"/>
      <c r="B169" s="30"/>
      <c r="C169" s="27"/>
      <c r="D169" s="27"/>
      <c r="E169" s="27"/>
      <c r="F169" s="27"/>
      <c r="G169" s="27"/>
      <c r="H169" s="28"/>
    </row>
    <row r="170" spans="1:8" ht="12">
      <c r="A170" s="27"/>
      <c r="B170" s="30"/>
      <c r="C170" s="27"/>
      <c r="D170" s="27"/>
      <c r="E170" s="27"/>
      <c r="F170" s="27"/>
      <c r="G170" s="27"/>
      <c r="H170" s="28"/>
    </row>
    <row r="171" spans="1:8" ht="12">
      <c r="A171" s="27"/>
      <c r="B171" s="30"/>
      <c r="C171" s="27"/>
      <c r="D171" s="27"/>
      <c r="E171" s="27"/>
      <c r="F171" s="27"/>
      <c r="G171" s="27"/>
      <c r="H171" s="28"/>
    </row>
    <row r="172" spans="1:8" ht="12">
      <c r="A172" s="27"/>
      <c r="B172" s="30"/>
      <c r="C172" s="27"/>
      <c r="D172" s="27"/>
      <c r="E172" s="27"/>
      <c r="F172" s="27"/>
      <c r="G172" s="27"/>
      <c r="H172" s="28"/>
    </row>
    <row r="173" spans="1:8" ht="12">
      <c r="A173" s="27"/>
      <c r="B173" s="30"/>
      <c r="C173" s="27"/>
      <c r="D173" s="27"/>
      <c r="E173" s="27"/>
      <c r="F173" s="27"/>
      <c r="G173" s="27"/>
      <c r="H173" s="28"/>
    </row>
    <row r="174" spans="1:8" ht="12">
      <c r="A174" s="27"/>
      <c r="B174" s="30"/>
      <c r="C174" s="27"/>
      <c r="D174" s="27"/>
      <c r="E174" s="27"/>
      <c r="F174" s="27"/>
      <c r="G174" s="27"/>
      <c r="H174" s="28"/>
    </row>
    <row r="175" spans="1:8" ht="12">
      <c r="A175" s="27"/>
      <c r="B175" s="30"/>
      <c r="C175" s="27"/>
      <c r="D175" s="27"/>
      <c r="E175" s="27"/>
      <c r="F175" s="27"/>
      <c r="G175" s="27"/>
      <c r="H175" s="28"/>
    </row>
    <row r="176" spans="1:8" ht="12">
      <c r="A176" s="27"/>
      <c r="B176" s="30"/>
      <c r="C176" s="27"/>
      <c r="D176" s="27"/>
      <c r="E176" s="27"/>
      <c r="F176" s="27"/>
      <c r="G176" s="27"/>
      <c r="H176" s="28"/>
    </row>
    <row r="177" spans="1:8" ht="12">
      <c r="A177" s="27"/>
      <c r="B177" s="30"/>
      <c r="C177" s="27"/>
      <c r="D177" s="27"/>
      <c r="E177" s="27"/>
      <c r="F177" s="27"/>
      <c r="G177" s="27"/>
      <c r="H177" s="28"/>
    </row>
    <row r="178" spans="1:8" ht="12">
      <c r="A178" s="27"/>
      <c r="B178" s="30"/>
      <c r="C178" s="27"/>
      <c r="D178" s="27"/>
      <c r="E178" s="27"/>
      <c r="F178" s="27"/>
      <c r="G178" s="27"/>
      <c r="H178" s="28"/>
    </row>
    <row r="179" spans="1:8" ht="12">
      <c r="A179" s="27"/>
      <c r="B179" s="30"/>
      <c r="C179" s="27"/>
      <c r="D179" s="27"/>
      <c r="E179" s="27"/>
      <c r="F179" s="27"/>
      <c r="G179" s="27"/>
      <c r="H179" s="28"/>
    </row>
    <row r="180" spans="1:8" ht="12">
      <c r="A180" s="27"/>
      <c r="B180" s="30"/>
      <c r="C180" s="27"/>
      <c r="D180" s="27"/>
      <c r="E180" s="27"/>
      <c r="F180" s="27"/>
      <c r="G180" s="27"/>
      <c r="H180" s="28"/>
    </row>
    <row r="181" spans="1:8" ht="12">
      <c r="A181" s="27"/>
      <c r="B181" s="30"/>
      <c r="C181" s="27"/>
      <c r="D181" s="27"/>
      <c r="E181" s="27"/>
      <c r="F181" s="27"/>
      <c r="G181" s="27"/>
      <c r="H181" s="28"/>
    </row>
    <row r="182" spans="1:8" ht="12">
      <c r="A182" s="27"/>
      <c r="B182" s="30"/>
      <c r="C182" s="27"/>
      <c r="D182" s="27"/>
      <c r="E182" s="27"/>
      <c r="F182" s="27"/>
      <c r="G182" s="27"/>
      <c r="H182" s="28"/>
    </row>
    <row r="183" spans="1:8" ht="12">
      <c r="A183" s="27"/>
      <c r="B183" s="30"/>
      <c r="C183" s="27"/>
      <c r="D183" s="27"/>
      <c r="E183" s="27"/>
      <c r="F183" s="27"/>
      <c r="G183" s="27"/>
      <c r="H183" s="28"/>
    </row>
    <row r="184" spans="1:8" ht="12">
      <c r="A184" s="27"/>
      <c r="B184" s="30"/>
      <c r="C184" s="27"/>
      <c r="D184" s="27"/>
      <c r="E184" s="27"/>
      <c r="F184" s="27"/>
      <c r="G184" s="27"/>
      <c r="H184" s="28"/>
    </row>
    <row r="185" spans="1:8" ht="12">
      <c r="A185" s="27"/>
      <c r="B185" s="30"/>
      <c r="C185" s="27"/>
      <c r="D185" s="27"/>
      <c r="E185" s="27"/>
      <c r="F185" s="27"/>
      <c r="G185" s="27"/>
      <c r="H185" s="28"/>
    </row>
    <row r="186" spans="1:8" ht="12">
      <c r="A186" s="27"/>
      <c r="B186" s="30"/>
      <c r="C186" s="27"/>
      <c r="D186" s="27"/>
      <c r="E186" s="27"/>
      <c r="F186" s="27"/>
      <c r="G186" s="27"/>
      <c r="H186" s="28"/>
    </row>
    <row r="187" spans="1:8" ht="12">
      <c r="A187" s="27"/>
      <c r="B187" s="30"/>
      <c r="C187" s="27"/>
      <c r="D187" s="27"/>
      <c r="E187" s="27"/>
      <c r="F187" s="27"/>
      <c r="G187" s="27"/>
      <c r="H187" s="28"/>
    </row>
    <row r="188" spans="1:8" ht="12">
      <c r="A188" s="27"/>
      <c r="B188" s="30"/>
      <c r="C188" s="27"/>
      <c r="D188" s="27"/>
      <c r="E188" s="27"/>
      <c r="F188" s="27"/>
      <c r="G188" s="27"/>
      <c r="H188" s="28"/>
    </row>
    <row r="189" spans="1:8" ht="12">
      <c r="A189" s="27"/>
      <c r="B189" s="30"/>
      <c r="C189" s="27"/>
      <c r="D189" s="27"/>
      <c r="E189" s="27"/>
      <c r="F189" s="27"/>
      <c r="G189" s="27"/>
      <c r="H189" s="28"/>
    </row>
    <row r="190" spans="1:8" ht="12">
      <c r="A190" s="27"/>
      <c r="B190" s="30"/>
      <c r="C190" s="27"/>
      <c r="D190" s="27"/>
      <c r="E190" s="27"/>
      <c r="F190" s="27"/>
      <c r="G190" s="27"/>
      <c r="H190" s="28"/>
    </row>
    <row r="191" spans="1:8" ht="12">
      <c r="A191" s="27"/>
      <c r="B191" s="30"/>
      <c r="C191" s="27"/>
      <c r="D191" s="27"/>
      <c r="E191" s="27"/>
      <c r="F191" s="27"/>
      <c r="G191" s="27"/>
      <c r="H191" s="28"/>
    </row>
    <row r="192" spans="1:8" ht="12">
      <c r="A192" s="27"/>
      <c r="B192" s="30"/>
      <c r="C192" s="27"/>
      <c r="D192" s="27"/>
      <c r="E192" s="27"/>
      <c r="F192" s="27"/>
      <c r="G192" s="27"/>
      <c r="H192" s="28"/>
    </row>
    <row r="193" spans="1:8" ht="12">
      <c r="A193" s="27"/>
      <c r="B193" s="30"/>
      <c r="C193" s="27"/>
      <c r="D193" s="27"/>
      <c r="E193" s="27"/>
      <c r="F193" s="27"/>
      <c r="G193" s="27"/>
      <c r="H193" s="28"/>
    </row>
    <row r="194" spans="1:8" ht="12">
      <c r="A194" s="27"/>
      <c r="B194" s="30"/>
      <c r="C194" s="27"/>
      <c r="D194" s="27"/>
      <c r="E194" s="27"/>
      <c r="F194" s="27"/>
      <c r="G194" s="27"/>
      <c r="H194" s="28"/>
    </row>
    <row r="195" spans="1:8" ht="12">
      <c r="A195" s="27"/>
      <c r="B195" s="30"/>
      <c r="C195" s="27"/>
      <c r="D195" s="27"/>
      <c r="E195" s="27"/>
      <c r="F195" s="27"/>
      <c r="G195" s="27"/>
      <c r="H195" s="28"/>
    </row>
    <row r="196" spans="1:8" ht="12">
      <c r="A196" s="27"/>
      <c r="B196" s="30"/>
      <c r="C196" s="27"/>
      <c r="D196" s="27"/>
      <c r="E196" s="27"/>
      <c r="F196" s="27"/>
      <c r="G196" s="27"/>
      <c r="H196" s="28"/>
    </row>
    <row r="197" spans="1:8" ht="12">
      <c r="A197" s="27"/>
      <c r="B197" s="30"/>
      <c r="C197" s="27"/>
      <c r="D197" s="27"/>
      <c r="E197" s="27"/>
      <c r="F197" s="27"/>
      <c r="G197" s="27"/>
      <c r="H197" s="28"/>
    </row>
    <row r="198" spans="1:8" ht="12">
      <c r="A198" s="27"/>
      <c r="B198" s="30"/>
      <c r="C198" s="27"/>
      <c r="D198" s="27"/>
      <c r="E198" s="27"/>
      <c r="F198" s="27"/>
      <c r="G198" s="27"/>
      <c r="H198" s="28"/>
    </row>
    <row r="199" spans="1:8" ht="12">
      <c r="A199" s="27"/>
      <c r="B199" s="30"/>
      <c r="C199" s="27"/>
      <c r="D199" s="27"/>
      <c r="E199" s="27"/>
      <c r="F199" s="27"/>
      <c r="G199" s="27"/>
      <c r="H199" s="28"/>
    </row>
    <row r="200" spans="1:8" ht="12">
      <c r="A200" s="27"/>
      <c r="B200" s="30"/>
      <c r="C200" s="27"/>
      <c r="D200" s="27"/>
      <c r="E200" s="27"/>
      <c r="F200" s="27"/>
      <c r="G200" s="27"/>
      <c r="H200" s="28"/>
    </row>
    <row r="201" spans="1:8" ht="12">
      <c r="A201" s="27"/>
      <c r="B201" s="30"/>
      <c r="C201" s="27"/>
      <c r="D201" s="27"/>
      <c r="E201" s="27"/>
      <c r="F201" s="27"/>
      <c r="G201" s="27"/>
      <c r="H201" s="28"/>
    </row>
    <row r="202" spans="1:8" ht="12">
      <c r="A202" s="27"/>
      <c r="B202" s="30"/>
      <c r="C202" s="27"/>
      <c r="D202" s="27"/>
      <c r="E202" s="27"/>
      <c r="F202" s="27"/>
      <c r="G202" s="27"/>
      <c r="H202" s="28"/>
    </row>
    <row r="203" spans="1:8" ht="12">
      <c r="A203" s="27"/>
      <c r="B203" s="30"/>
      <c r="C203" s="27"/>
      <c r="D203" s="27"/>
      <c r="E203" s="27"/>
      <c r="F203" s="27"/>
      <c r="G203" s="27"/>
      <c r="H203" s="28"/>
    </row>
    <row r="204" spans="1:8" ht="12">
      <c r="A204" s="27"/>
      <c r="B204" s="30"/>
      <c r="C204" s="27"/>
      <c r="D204" s="27"/>
      <c r="E204" s="27"/>
      <c r="F204" s="27"/>
      <c r="G204" s="27"/>
      <c r="H204" s="28"/>
    </row>
    <row r="205" spans="1:8" ht="12">
      <c r="A205" s="27"/>
      <c r="B205" s="30"/>
      <c r="C205" s="27"/>
      <c r="D205" s="27"/>
      <c r="E205" s="27"/>
      <c r="F205" s="27"/>
      <c r="G205" s="27"/>
      <c r="H205" s="28"/>
    </row>
    <row r="206" spans="1:8" ht="12">
      <c r="A206" s="27"/>
      <c r="B206" s="30"/>
      <c r="C206" s="27"/>
      <c r="D206" s="27"/>
      <c r="E206" s="27"/>
      <c r="F206" s="27"/>
      <c r="G206" s="27"/>
      <c r="H206" s="28"/>
    </row>
    <row r="207" spans="1:8" ht="12">
      <c r="A207" s="27"/>
      <c r="B207" s="30"/>
      <c r="C207" s="27"/>
      <c r="D207" s="27"/>
      <c r="E207" s="27"/>
      <c r="F207" s="27"/>
      <c r="G207" s="27"/>
      <c r="H207" s="28"/>
    </row>
    <row r="208" spans="1:8" ht="12">
      <c r="A208" s="27"/>
      <c r="B208" s="30"/>
      <c r="C208" s="27"/>
      <c r="D208" s="27"/>
      <c r="E208" s="27"/>
      <c r="F208" s="27"/>
      <c r="G208" s="27"/>
      <c r="H208" s="28"/>
    </row>
    <row r="209" spans="1:8" ht="12">
      <c r="A209" s="27"/>
      <c r="B209" s="30"/>
      <c r="C209" s="27"/>
      <c r="D209" s="27"/>
      <c r="E209" s="27"/>
      <c r="F209" s="27"/>
      <c r="G209" s="27"/>
      <c r="H209" s="28"/>
    </row>
    <row r="210" spans="1:8" ht="12">
      <c r="A210" s="27"/>
      <c r="B210" s="30"/>
      <c r="C210" s="27"/>
      <c r="D210" s="27"/>
      <c r="E210" s="27"/>
      <c r="F210" s="27"/>
      <c r="G210" s="27"/>
      <c r="H210" s="28"/>
    </row>
    <row r="211" spans="1:8" ht="12">
      <c r="A211" s="27"/>
      <c r="B211" s="30"/>
      <c r="C211" s="27"/>
      <c r="D211" s="27"/>
      <c r="E211" s="27"/>
      <c r="F211" s="27"/>
      <c r="G211" s="27"/>
      <c r="H211" s="28"/>
    </row>
    <row r="212" spans="1:8" ht="12">
      <c r="A212" s="27"/>
      <c r="B212" s="30"/>
      <c r="C212" s="27"/>
      <c r="D212" s="27"/>
      <c r="E212" s="27"/>
      <c r="F212" s="27"/>
      <c r="G212" s="27"/>
      <c r="H212" s="28"/>
    </row>
    <row r="213" spans="1:8" ht="12">
      <c r="A213" s="27"/>
      <c r="B213" s="30"/>
      <c r="C213" s="27"/>
      <c r="D213" s="27"/>
      <c r="E213" s="27"/>
      <c r="F213" s="27"/>
      <c r="G213" s="27"/>
      <c r="H213" s="28"/>
    </row>
    <row r="214" spans="1:8" ht="12">
      <c r="A214" s="27"/>
      <c r="B214" s="30"/>
      <c r="C214" s="27"/>
      <c r="D214" s="27"/>
      <c r="E214" s="27"/>
      <c r="F214" s="27"/>
      <c r="G214" s="27"/>
      <c r="H214" s="28"/>
    </row>
    <row r="215" spans="1:8" ht="12">
      <c r="A215" s="27"/>
      <c r="B215" s="30"/>
      <c r="C215" s="27"/>
      <c r="D215" s="27"/>
      <c r="E215" s="27"/>
      <c r="F215" s="27"/>
      <c r="G215" s="27"/>
      <c r="H215" s="28"/>
    </row>
    <row r="216" spans="1:8" ht="12">
      <c r="A216" s="27"/>
      <c r="B216" s="30"/>
      <c r="C216" s="27"/>
      <c r="D216" s="27"/>
      <c r="E216" s="27"/>
      <c r="F216" s="27"/>
      <c r="G216" s="27"/>
      <c r="H216" s="28"/>
    </row>
    <row r="217" spans="1:8" ht="12">
      <c r="A217" s="27"/>
      <c r="B217" s="30"/>
      <c r="C217" s="27"/>
      <c r="D217" s="27"/>
      <c r="E217" s="27"/>
      <c r="F217" s="27"/>
      <c r="G217" s="27"/>
      <c r="H217" s="28"/>
    </row>
    <row r="218" spans="1:8" ht="12">
      <c r="A218" s="27"/>
      <c r="B218" s="30"/>
      <c r="C218" s="27"/>
      <c r="D218" s="27"/>
      <c r="E218" s="27"/>
      <c r="F218" s="27"/>
      <c r="G218" s="27"/>
      <c r="H218" s="28"/>
    </row>
    <row r="219" spans="1:8" ht="12">
      <c r="A219" s="27"/>
      <c r="B219" s="30"/>
      <c r="C219" s="27"/>
      <c r="D219" s="27"/>
      <c r="E219" s="27"/>
      <c r="F219" s="27"/>
      <c r="G219" s="27"/>
      <c r="H219" s="28"/>
    </row>
    <row r="220" spans="1:8" ht="12">
      <c r="A220" s="27"/>
      <c r="B220" s="30"/>
      <c r="C220" s="27"/>
      <c r="D220" s="27"/>
      <c r="E220" s="27"/>
      <c r="F220" s="27"/>
      <c r="G220" s="27"/>
      <c r="H220" s="28"/>
    </row>
    <row r="221" spans="1:8" ht="12">
      <c r="A221" s="27"/>
      <c r="B221" s="30"/>
      <c r="C221" s="27"/>
      <c r="D221" s="27"/>
      <c r="E221" s="27"/>
      <c r="F221" s="27"/>
      <c r="G221" s="27"/>
      <c r="H221" s="28"/>
    </row>
    <row r="222" spans="1:8" ht="12">
      <c r="A222" s="27"/>
      <c r="B222" s="30"/>
      <c r="C222" s="27"/>
      <c r="D222" s="27"/>
      <c r="E222" s="27"/>
      <c r="F222" s="27"/>
      <c r="G222" s="27"/>
      <c r="H222" s="28"/>
    </row>
    <row r="223" spans="1:8" ht="12">
      <c r="A223" s="27"/>
      <c r="B223" s="30"/>
      <c r="C223" s="27"/>
      <c r="D223" s="27"/>
      <c r="E223" s="27"/>
      <c r="F223" s="27"/>
      <c r="G223" s="27"/>
      <c r="H223" s="28"/>
    </row>
    <row r="224" spans="1:8" ht="12">
      <c r="A224" s="27"/>
      <c r="B224" s="30"/>
      <c r="C224" s="27"/>
      <c r="D224" s="27"/>
      <c r="E224" s="27"/>
      <c r="F224" s="27"/>
      <c r="G224" s="27"/>
      <c r="H224" s="28"/>
    </row>
    <row r="225" spans="1:8" ht="12">
      <c r="A225" s="27"/>
      <c r="B225" s="30"/>
      <c r="C225" s="27"/>
      <c r="D225" s="27"/>
      <c r="E225" s="27"/>
      <c r="F225" s="27"/>
      <c r="G225" s="27"/>
      <c r="H225" s="28"/>
    </row>
    <row r="226" spans="1:8" ht="12">
      <c r="A226" s="27"/>
      <c r="B226" s="30"/>
      <c r="C226" s="27"/>
      <c r="D226" s="27"/>
      <c r="E226" s="27"/>
      <c r="F226" s="27"/>
      <c r="G226" s="27"/>
      <c r="H226" s="28"/>
    </row>
    <row r="227" spans="1:8" ht="12">
      <c r="A227" s="27"/>
      <c r="B227" s="30"/>
      <c r="C227" s="27"/>
      <c r="D227" s="27"/>
      <c r="E227" s="27"/>
      <c r="F227" s="27"/>
      <c r="G227" s="27"/>
      <c r="H227" s="28"/>
    </row>
    <row r="228" spans="1:8" ht="12">
      <c r="A228" s="27"/>
      <c r="B228" s="30"/>
      <c r="C228" s="27"/>
      <c r="D228" s="27"/>
      <c r="E228" s="27"/>
      <c r="F228" s="27"/>
      <c r="G228" s="27"/>
      <c r="H228" s="28"/>
    </row>
    <row r="229" spans="1:8" ht="12">
      <c r="A229" s="27"/>
      <c r="B229" s="30"/>
      <c r="C229" s="27"/>
      <c r="D229" s="27"/>
      <c r="E229" s="27"/>
      <c r="F229" s="27"/>
      <c r="G229" s="27"/>
      <c r="H229" s="28"/>
    </row>
    <row r="230" spans="1:8" ht="12">
      <c r="A230" s="27"/>
      <c r="B230" s="30"/>
      <c r="C230" s="27"/>
      <c r="D230" s="27"/>
      <c r="E230" s="27"/>
      <c r="F230" s="27"/>
      <c r="G230" s="27"/>
      <c r="H230" s="28"/>
    </row>
    <row r="231" spans="1:8" ht="12">
      <c r="A231" s="27"/>
      <c r="B231" s="30"/>
      <c r="C231" s="27"/>
      <c r="D231" s="27"/>
      <c r="E231" s="27"/>
      <c r="F231" s="27"/>
      <c r="G231" s="27"/>
      <c r="H231" s="28"/>
    </row>
    <row r="232" spans="1:8" ht="12">
      <c r="A232" s="27"/>
      <c r="B232" s="30"/>
      <c r="C232" s="27"/>
      <c r="D232" s="27"/>
      <c r="E232" s="27"/>
      <c r="F232" s="27"/>
      <c r="G232" s="27"/>
      <c r="H232" s="28"/>
    </row>
    <row r="233" spans="1:8" ht="12">
      <c r="A233" s="27"/>
      <c r="B233" s="30"/>
      <c r="C233" s="27"/>
      <c r="D233" s="27"/>
      <c r="E233" s="27"/>
      <c r="F233" s="27"/>
      <c r="G233" s="27"/>
      <c r="H233" s="28"/>
    </row>
    <row r="234" spans="1:8" ht="12">
      <c r="A234" s="27"/>
      <c r="B234" s="30"/>
      <c r="C234" s="27"/>
      <c r="D234" s="27"/>
      <c r="E234" s="27"/>
      <c r="F234" s="27"/>
      <c r="G234" s="27"/>
      <c r="H234" s="28"/>
    </row>
    <row r="235" spans="1:8" ht="12">
      <c r="A235" s="27"/>
      <c r="B235" s="30"/>
      <c r="C235" s="27"/>
      <c r="D235" s="27"/>
      <c r="E235" s="27"/>
      <c r="F235" s="27"/>
      <c r="G235" s="27"/>
      <c r="H235" s="28"/>
    </row>
    <row r="236" spans="1:8" ht="12">
      <c r="A236" s="27"/>
      <c r="B236" s="30"/>
      <c r="C236" s="27"/>
      <c r="D236" s="27"/>
      <c r="E236" s="27"/>
      <c r="F236" s="27"/>
      <c r="G236" s="27"/>
      <c r="H236" s="28"/>
    </row>
    <row r="237" spans="1:8" ht="12">
      <c r="A237" s="27"/>
      <c r="B237" s="30"/>
      <c r="C237" s="27"/>
      <c r="D237" s="27"/>
      <c r="E237" s="27"/>
      <c r="F237" s="27"/>
      <c r="G237" s="27"/>
      <c r="H237" s="28"/>
    </row>
    <row r="238" spans="1:8" ht="12">
      <c r="A238" s="27"/>
      <c r="B238" s="30"/>
      <c r="C238" s="27"/>
      <c r="D238" s="27"/>
      <c r="E238" s="27"/>
      <c r="F238" s="27"/>
      <c r="G238" s="27"/>
      <c r="H238" s="28"/>
    </row>
    <row r="239" spans="1:8" ht="12">
      <c r="A239" s="27"/>
      <c r="B239" s="30"/>
      <c r="C239" s="27"/>
      <c r="D239" s="27"/>
      <c r="E239" s="27"/>
      <c r="F239" s="27"/>
      <c r="G239" s="27"/>
      <c r="H239" s="28"/>
    </row>
    <row r="240" spans="1:8" ht="12">
      <c r="A240" s="27"/>
      <c r="B240" s="30"/>
      <c r="C240" s="27"/>
      <c r="D240" s="27"/>
      <c r="E240" s="27"/>
      <c r="F240" s="27"/>
      <c r="G240" s="27"/>
      <c r="H240" s="28"/>
    </row>
    <row r="241" spans="1:8" ht="12">
      <c r="A241" s="27"/>
      <c r="B241" s="30"/>
      <c r="C241" s="27"/>
      <c r="D241" s="27"/>
      <c r="E241" s="27"/>
      <c r="F241" s="27"/>
      <c r="G241" s="27"/>
      <c r="H241" s="28"/>
    </row>
    <row r="242" spans="1:8" ht="12">
      <c r="A242" s="27"/>
      <c r="B242" s="30"/>
      <c r="C242" s="27"/>
      <c r="D242" s="27"/>
      <c r="E242" s="27"/>
      <c r="F242" s="27"/>
      <c r="G242" s="27"/>
      <c r="H242" s="28"/>
    </row>
    <row r="243" spans="1:8" ht="12">
      <c r="A243" s="27"/>
      <c r="B243" s="30"/>
      <c r="C243" s="27"/>
      <c r="D243" s="27"/>
      <c r="E243" s="27"/>
      <c r="F243" s="27"/>
      <c r="G243" s="27"/>
      <c r="H243" s="28"/>
    </row>
    <row r="244" spans="1:8" ht="12">
      <c r="A244" s="27"/>
      <c r="B244" s="30"/>
      <c r="C244" s="27"/>
      <c r="D244" s="27"/>
      <c r="E244" s="27"/>
      <c r="F244" s="27"/>
      <c r="G244" s="27"/>
      <c r="H244" s="28"/>
    </row>
    <row r="245" spans="1:8" ht="12">
      <c r="A245" s="27"/>
      <c r="B245" s="30"/>
      <c r="C245" s="27"/>
      <c r="D245" s="27"/>
      <c r="E245" s="27"/>
      <c r="F245" s="27"/>
      <c r="G245" s="27"/>
      <c r="H245" s="28"/>
    </row>
    <row r="246" spans="1:8" ht="12">
      <c r="A246" s="27"/>
      <c r="B246" s="30"/>
      <c r="C246" s="27"/>
      <c r="D246" s="27"/>
      <c r="E246" s="27"/>
      <c r="F246" s="27"/>
      <c r="G246" s="27"/>
      <c r="H246" s="28"/>
    </row>
    <row r="247" spans="1:8" ht="12">
      <c r="A247" s="27"/>
      <c r="B247" s="30"/>
      <c r="C247" s="27"/>
      <c r="D247" s="27"/>
      <c r="E247" s="27"/>
      <c r="F247" s="27"/>
      <c r="G247" s="27"/>
      <c r="H247" s="28"/>
    </row>
    <row r="248" spans="1:8" ht="12">
      <c r="A248" s="27"/>
      <c r="B248" s="30"/>
      <c r="C248" s="27"/>
      <c r="D248" s="27"/>
      <c r="E248" s="27"/>
      <c r="F248" s="27"/>
      <c r="G248" s="27"/>
      <c r="H248" s="28"/>
    </row>
    <row r="249" spans="1:8" ht="12">
      <c r="A249" s="27"/>
      <c r="B249" s="30"/>
      <c r="C249" s="27"/>
      <c r="D249" s="27"/>
      <c r="E249" s="27"/>
      <c r="F249" s="27"/>
      <c r="G249" s="27"/>
      <c r="H249" s="28"/>
    </row>
    <row r="250" spans="1:8" ht="12">
      <c r="A250" s="27"/>
      <c r="B250" s="30"/>
      <c r="C250" s="27"/>
      <c r="D250" s="27"/>
      <c r="E250" s="27"/>
      <c r="F250" s="27"/>
      <c r="G250" s="27"/>
      <c r="H250" s="28"/>
    </row>
    <row r="251" spans="1:8" ht="12">
      <c r="A251" s="27"/>
      <c r="B251" s="30"/>
      <c r="C251" s="27"/>
      <c r="D251" s="27"/>
      <c r="E251" s="27"/>
      <c r="F251" s="27"/>
      <c r="G251" s="27"/>
      <c r="H251" s="28"/>
    </row>
    <row r="252" spans="1:8" ht="12">
      <c r="A252" s="27"/>
      <c r="B252" s="30"/>
      <c r="C252" s="27"/>
      <c r="D252" s="27"/>
      <c r="E252" s="27"/>
      <c r="F252" s="27"/>
      <c r="G252" s="27"/>
      <c r="H252" s="28"/>
    </row>
    <row r="253" spans="1:8" ht="12">
      <c r="A253" s="27"/>
      <c r="B253" s="30"/>
      <c r="C253" s="27"/>
      <c r="D253" s="27"/>
      <c r="E253" s="27"/>
      <c r="F253" s="27"/>
      <c r="G253" s="27"/>
      <c r="H253" s="28"/>
    </row>
    <row r="254" spans="1:8" ht="12">
      <c r="A254" s="27"/>
      <c r="B254" s="30"/>
      <c r="C254" s="27"/>
      <c r="D254" s="27"/>
      <c r="E254" s="27"/>
      <c r="F254" s="27"/>
      <c r="G254" s="27"/>
      <c r="H254" s="28"/>
    </row>
    <row r="255" spans="1:8" ht="12">
      <c r="A255" s="27"/>
      <c r="B255" s="30"/>
      <c r="C255" s="27"/>
      <c r="D255" s="27"/>
      <c r="E255" s="27"/>
      <c r="F255" s="27"/>
      <c r="G255" s="27"/>
      <c r="H255" s="28"/>
    </row>
    <row r="256" spans="1:8" ht="12">
      <c r="A256" s="27"/>
      <c r="B256" s="30"/>
      <c r="C256" s="27"/>
      <c r="D256" s="27"/>
      <c r="E256" s="27"/>
      <c r="F256" s="27"/>
      <c r="G256" s="27"/>
      <c r="H256" s="28"/>
    </row>
    <row r="257" spans="1:8" ht="12">
      <c r="A257" s="27"/>
      <c r="B257" s="30"/>
      <c r="C257" s="27"/>
      <c r="D257" s="27"/>
      <c r="E257" s="27"/>
      <c r="F257" s="27"/>
      <c r="G257" s="27"/>
      <c r="H257" s="28"/>
    </row>
    <row r="258" spans="1:8" ht="12">
      <c r="A258" s="27"/>
      <c r="B258" s="30"/>
      <c r="C258" s="27"/>
      <c r="D258" s="27"/>
      <c r="E258" s="27"/>
      <c r="F258" s="27"/>
      <c r="G258" s="27"/>
      <c r="H258" s="28"/>
    </row>
    <row r="259" spans="1:8" ht="12">
      <c r="A259" s="27"/>
      <c r="B259" s="30"/>
      <c r="C259" s="27"/>
      <c r="D259" s="27"/>
      <c r="E259" s="27"/>
      <c r="F259" s="27"/>
      <c r="G259" s="27"/>
      <c r="H259" s="28"/>
    </row>
    <row r="260" spans="1:8" ht="12">
      <c r="A260" s="27"/>
      <c r="B260" s="30"/>
      <c r="C260" s="27"/>
      <c r="D260" s="27"/>
      <c r="E260" s="27"/>
      <c r="F260" s="27"/>
      <c r="G260" s="27"/>
      <c r="H260" s="28"/>
    </row>
  </sheetData>
  <sheetProtection/>
  <mergeCells count="27">
    <mergeCell ref="R8:V8"/>
    <mergeCell ref="W8:AA8"/>
    <mergeCell ref="AB8:AB9"/>
    <mergeCell ref="A36:A37"/>
    <mergeCell ref="M59:Q59"/>
    <mergeCell ref="AB33:AB34"/>
    <mergeCell ref="M33:Q33"/>
    <mergeCell ref="A8:A9"/>
    <mergeCell ref="A5:AB5"/>
    <mergeCell ref="B8:B9"/>
    <mergeCell ref="W59:AA59"/>
    <mergeCell ref="A33:A34"/>
    <mergeCell ref="B33:B34"/>
    <mergeCell ref="C33:G33"/>
    <mergeCell ref="H33:L33"/>
    <mergeCell ref="A44:A47"/>
    <mergeCell ref="W33:AA33"/>
    <mergeCell ref="X58:Z58"/>
    <mergeCell ref="B7:D7"/>
    <mergeCell ref="C3:V3"/>
    <mergeCell ref="R33:V33"/>
    <mergeCell ref="C8:G8"/>
    <mergeCell ref="H8:L8"/>
    <mergeCell ref="M8:Q8"/>
    <mergeCell ref="A31:AB31"/>
    <mergeCell ref="A11:A12"/>
    <mergeCell ref="A19:A22"/>
  </mergeCells>
  <printOptions/>
  <pageMargins left="0.34" right="0.21" top="0.24" bottom="0.23" header="0.27" footer="0.28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H303"/>
  <sheetViews>
    <sheetView zoomScale="90" zoomScaleNormal="90" zoomScalePageLayoutView="0" workbookViewId="0" topLeftCell="A1">
      <selection activeCell="K10" sqref="K10"/>
    </sheetView>
  </sheetViews>
  <sheetFormatPr defaultColWidth="9.140625" defaultRowHeight="12.75"/>
  <cols>
    <col min="1" max="1" width="6.7109375" style="4" customWidth="1"/>
    <col min="2" max="2" width="50.28125" style="21" customWidth="1"/>
    <col min="3" max="3" width="10.421875" style="4" customWidth="1"/>
    <col min="4" max="4" width="12.421875" style="5" customWidth="1"/>
    <col min="5" max="5" width="19.421875" style="9" customWidth="1"/>
    <col min="6" max="6" width="9.7109375" style="4" customWidth="1"/>
    <col min="7" max="7" width="10.28125" style="4" customWidth="1"/>
    <col min="8" max="8" width="11.8515625" style="4" customWidth="1"/>
    <col min="9" max="16384" width="9.140625" style="4" customWidth="1"/>
  </cols>
  <sheetData>
    <row r="1" ht="12.75">
      <c r="B1" s="21" t="s">
        <v>102</v>
      </c>
    </row>
    <row r="3" spans="1:8" ht="21" customHeight="1">
      <c r="A3" s="326"/>
      <c r="B3" s="327" t="s">
        <v>335</v>
      </c>
      <c r="C3" s="339"/>
      <c r="D3" s="339"/>
      <c r="E3" s="339"/>
      <c r="F3" s="339"/>
      <c r="G3" s="339"/>
      <c r="H3" s="339"/>
    </row>
    <row r="5" spans="1:8" ht="20.25" customHeight="1">
      <c r="A5" s="344" t="s">
        <v>104</v>
      </c>
      <c r="B5" s="344"/>
      <c r="C5" s="344"/>
      <c r="D5" s="344"/>
      <c r="E5" s="344"/>
      <c r="F5" s="344"/>
      <c r="G5" s="344"/>
      <c r="H5" s="344"/>
    </row>
    <row r="6" spans="1:8" ht="14.25" customHeight="1">
      <c r="A6" s="6"/>
      <c r="B6" s="18"/>
      <c r="C6" s="6"/>
      <c r="G6" s="338" t="s">
        <v>79</v>
      </c>
      <c r="H6" s="338"/>
    </row>
    <row r="7" spans="1:8" ht="18" customHeight="1">
      <c r="A7" s="341" t="s">
        <v>0</v>
      </c>
      <c r="B7" s="345" t="s">
        <v>1</v>
      </c>
      <c r="C7" s="341" t="s">
        <v>219</v>
      </c>
      <c r="D7" s="341"/>
      <c r="E7" s="341"/>
      <c r="F7" s="340" t="s">
        <v>220</v>
      </c>
      <c r="G7" s="340"/>
      <c r="H7" s="341" t="s">
        <v>213</v>
      </c>
    </row>
    <row r="8" spans="1:8" s="8" customFormat="1" ht="27" customHeight="1">
      <c r="A8" s="341"/>
      <c r="B8" s="346"/>
      <c r="C8" s="7" t="s">
        <v>52</v>
      </c>
      <c r="D8" s="11" t="s">
        <v>53</v>
      </c>
      <c r="E8" s="11" t="s">
        <v>55</v>
      </c>
      <c r="F8" s="7" t="s">
        <v>52</v>
      </c>
      <c r="G8" s="11" t="s">
        <v>54</v>
      </c>
      <c r="H8" s="341"/>
    </row>
    <row r="9" spans="1:8" s="15" customFormat="1" ht="17.25" customHeight="1">
      <c r="A9" s="12" t="s">
        <v>2</v>
      </c>
      <c r="B9" s="19" t="s">
        <v>221</v>
      </c>
      <c r="C9" s="12">
        <v>27.978</v>
      </c>
      <c r="D9" s="12">
        <v>27.1</v>
      </c>
      <c r="E9" s="13">
        <f>IF(D9=0,0,IF(C9=0,1,D9/C9))</f>
        <v>0.968618200014297</v>
      </c>
      <c r="F9" s="14">
        <v>27.848</v>
      </c>
      <c r="G9" s="14">
        <v>29.074</v>
      </c>
      <c r="H9" s="14">
        <v>33.47</v>
      </c>
    </row>
    <row r="10" spans="1:8" s="15" customFormat="1" ht="17.25" customHeight="1">
      <c r="A10" s="12" t="s">
        <v>3</v>
      </c>
      <c r="B10" s="19" t="s">
        <v>4</v>
      </c>
      <c r="C10" s="12">
        <v>2.178</v>
      </c>
      <c r="D10" s="12">
        <v>2.187</v>
      </c>
      <c r="E10" s="13">
        <f aca="true" t="shared" si="0" ref="E10:E43">IF(D10=0,0,IF(C10=0,1,D10/C10))</f>
        <v>1.0041322314049586</v>
      </c>
      <c r="F10" s="14">
        <v>2.174</v>
      </c>
      <c r="G10" s="14">
        <v>2.245</v>
      </c>
      <c r="H10" s="193">
        <v>2.2323</v>
      </c>
    </row>
    <row r="11" spans="1:8" s="15" customFormat="1" ht="12.75">
      <c r="A11" s="12"/>
      <c r="B11" s="19" t="s">
        <v>26</v>
      </c>
      <c r="C11" s="13">
        <f>IF(C9=0,0,C10*100/C9)</f>
        <v>7.784687969118592</v>
      </c>
      <c r="D11" s="13">
        <f>IF(D9=0,0,D10*100/D9)</f>
        <v>8.07011070110701</v>
      </c>
      <c r="E11" s="13">
        <f t="shared" si="0"/>
        <v>1.0366646335884846</v>
      </c>
      <c r="F11" s="13">
        <f>IF(F9=0,0,F10*100/F9)</f>
        <v>7.806664751508188</v>
      </c>
      <c r="G11" s="13">
        <f>IF(G9=0,0,G10*100/G9)</f>
        <v>7.721675724014583</v>
      </c>
      <c r="H11" s="13">
        <f>IF(H9=0,0,H10*100/H9)</f>
        <v>6.669554825216612</v>
      </c>
    </row>
    <row r="12" spans="1:8" s="15" customFormat="1" ht="19.5" customHeight="1">
      <c r="A12" s="208" t="s">
        <v>5</v>
      </c>
      <c r="B12" s="209" t="s">
        <v>6</v>
      </c>
      <c r="C12" s="210">
        <f>C9-C10</f>
        <v>25.8</v>
      </c>
      <c r="D12" s="210">
        <f>D9-D10</f>
        <v>24.913</v>
      </c>
      <c r="E12" s="210">
        <f t="shared" si="0"/>
        <v>0.9656201550387596</v>
      </c>
      <c r="F12" s="210">
        <f>F9-F10</f>
        <v>25.674</v>
      </c>
      <c r="G12" s="210">
        <f>G9-G10</f>
        <v>26.829</v>
      </c>
      <c r="H12" s="210">
        <f>H9-H10</f>
        <v>31.2377</v>
      </c>
    </row>
    <row r="13" spans="1:8" s="16" customFormat="1" ht="19.5" customHeight="1">
      <c r="A13" s="211" t="s">
        <v>7</v>
      </c>
      <c r="B13" s="212" t="s">
        <v>37</v>
      </c>
      <c r="C13" s="211">
        <v>3020.1</v>
      </c>
      <c r="D13" s="211">
        <v>3143.43</v>
      </c>
      <c r="E13" s="210">
        <f t="shared" si="0"/>
        <v>1.040836396145823</v>
      </c>
      <c r="F13" s="211">
        <v>11928.7</v>
      </c>
      <c r="G13" s="211">
        <v>3252</v>
      </c>
      <c r="H13" s="211">
        <v>12059.6</v>
      </c>
    </row>
    <row r="14" spans="1:8" s="16" customFormat="1" ht="19.5" customHeight="1">
      <c r="A14" s="211" t="s">
        <v>8</v>
      </c>
      <c r="B14" s="212" t="s">
        <v>27</v>
      </c>
      <c r="C14" s="213">
        <f>C15+C18+C21</f>
        <v>4785.389999999999</v>
      </c>
      <c r="D14" s="213">
        <f>D15+D18+D21</f>
        <v>7900.03259932</v>
      </c>
      <c r="E14" s="210">
        <f t="shared" si="0"/>
        <v>1.6508649450347832</v>
      </c>
      <c r="F14" s="213">
        <f>F15+F18+F21</f>
        <v>10579.119999999999</v>
      </c>
      <c r="G14" s="213">
        <f>G15+G18+G21</f>
        <v>10092.62059932</v>
      </c>
      <c r="H14" s="213">
        <f>H15+H18+H21</f>
        <v>10018.34</v>
      </c>
    </row>
    <row r="15" spans="1:8" s="15" customFormat="1" ht="21" customHeight="1">
      <c r="A15" s="12" t="s">
        <v>9</v>
      </c>
      <c r="B15" s="19" t="s">
        <v>28</v>
      </c>
      <c r="C15" s="13">
        <f>C16+C17</f>
        <v>1965.94</v>
      </c>
      <c r="D15" s="13">
        <f>D16+D17</f>
        <v>6297.78</v>
      </c>
      <c r="E15" s="13">
        <f t="shared" si="0"/>
        <v>3.2034446626041486</v>
      </c>
      <c r="F15" s="13">
        <f>F16+F17</f>
        <v>7420.7</v>
      </c>
      <c r="G15" s="13">
        <f>G16+G17</f>
        <v>7633</v>
      </c>
      <c r="H15" s="13">
        <f>H16+H17</f>
        <v>7821.6</v>
      </c>
    </row>
    <row r="16" spans="1:8" s="15" customFormat="1" ht="18" customHeight="1">
      <c r="A16" s="12"/>
      <c r="B16" s="20" t="s">
        <v>38</v>
      </c>
      <c r="C16" s="12">
        <v>1965.94</v>
      </c>
      <c r="D16" s="217">
        <v>6297.78</v>
      </c>
      <c r="E16" s="13">
        <f t="shared" si="0"/>
        <v>3.2034446626041486</v>
      </c>
      <c r="F16" s="12">
        <v>7420.7</v>
      </c>
      <c r="G16" s="12">
        <v>7633</v>
      </c>
      <c r="H16" s="12">
        <v>7821.6</v>
      </c>
    </row>
    <row r="17" spans="1:8" s="15" customFormat="1" ht="18" customHeight="1">
      <c r="A17" s="12"/>
      <c r="B17" s="20" t="s">
        <v>39</v>
      </c>
      <c r="C17" s="12"/>
      <c r="D17" s="12"/>
      <c r="E17" s="13">
        <f t="shared" si="0"/>
        <v>0</v>
      </c>
      <c r="F17" s="12"/>
      <c r="G17" s="12"/>
      <c r="H17" s="12"/>
    </row>
    <row r="18" spans="1:8" s="15" customFormat="1" ht="27" customHeight="1">
      <c r="A18" s="12" t="s">
        <v>10</v>
      </c>
      <c r="B18" s="20" t="s">
        <v>226</v>
      </c>
      <c r="C18" s="12">
        <f>C19+C20</f>
        <v>0</v>
      </c>
      <c r="D18" s="12">
        <f>D19+D20</f>
        <v>0</v>
      </c>
      <c r="E18" s="13">
        <f t="shared" si="0"/>
        <v>0</v>
      </c>
      <c r="F18" s="12">
        <f>F19+F20</f>
        <v>0</v>
      </c>
      <c r="G18" s="12">
        <f>G19+G20</f>
        <v>0</v>
      </c>
      <c r="H18" s="12">
        <f>H19+H20</f>
        <v>0</v>
      </c>
    </row>
    <row r="19" spans="1:8" s="15" customFormat="1" ht="28.5" customHeight="1">
      <c r="A19" s="12"/>
      <c r="B19" s="102" t="s">
        <v>228</v>
      </c>
      <c r="C19" s="12"/>
      <c r="D19" s="12"/>
      <c r="E19" s="13">
        <f t="shared" si="0"/>
        <v>0</v>
      </c>
      <c r="F19" s="12"/>
      <c r="G19" s="12"/>
      <c r="H19" s="12"/>
    </row>
    <row r="20" spans="1:8" s="15" customFormat="1" ht="18" customHeight="1">
      <c r="A20" s="12"/>
      <c r="B20" s="102" t="s">
        <v>227</v>
      </c>
      <c r="C20" s="12"/>
      <c r="D20" s="12"/>
      <c r="E20" s="13">
        <f t="shared" si="0"/>
        <v>0</v>
      </c>
      <c r="F20" s="12"/>
      <c r="G20" s="12"/>
      <c r="H20" s="12"/>
    </row>
    <row r="21" spans="1:8" s="16" customFormat="1" ht="20.25" customHeight="1">
      <c r="A21" s="211" t="s">
        <v>229</v>
      </c>
      <c r="B21" s="212" t="s">
        <v>11</v>
      </c>
      <c r="C21" s="213">
        <f>SUM(C22:C26,C31)</f>
        <v>2819.45</v>
      </c>
      <c r="D21" s="213">
        <f>SUM(D22:D26,D31)</f>
        <v>1602.2525993200002</v>
      </c>
      <c r="E21" s="210">
        <f t="shared" si="0"/>
        <v>0.5682855164376032</v>
      </c>
      <c r="F21" s="213">
        <f>SUM(F22:F26,F31)</f>
        <v>3158.42</v>
      </c>
      <c r="G21" s="213">
        <f>SUM(G22:G26,G31)</f>
        <v>2459.62059932</v>
      </c>
      <c r="H21" s="213">
        <f>SUM(H22:H26,H31)</f>
        <v>2196.7400000000002</v>
      </c>
    </row>
    <row r="22" spans="1:8" s="15" customFormat="1" ht="19.5" customHeight="1">
      <c r="A22" s="12" t="s">
        <v>230</v>
      </c>
      <c r="B22" s="19" t="s">
        <v>29</v>
      </c>
      <c r="C22" s="12">
        <v>591.28</v>
      </c>
      <c r="D22" s="12">
        <v>597.4105993200001</v>
      </c>
      <c r="E22" s="13">
        <f t="shared" si="0"/>
        <v>1.01036835225274</v>
      </c>
      <c r="F22" s="12">
        <v>590.38</v>
      </c>
      <c r="G22" s="12">
        <v>597.4105993200001</v>
      </c>
      <c r="H22" s="12">
        <v>324</v>
      </c>
    </row>
    <row r="23" spans="1:8" s="15" customFormat="1" ht="19.5" customHeight="1">
      <c r="A23" s="12" t="s">
        <v>231</v>
      </c>
      <c r="B23" s="19" t="s">
        <v>12</v>
      </c>
      <c r="C23" s="12">
        <v>631.62</v>
      </c>
      <c r="D23" s="215">
        <v>691.1</v>
      </c>
      <c r="E23" s="13">
        <f t="shared" si="0"/>
        <v>1.0941705455812039</v>
      </c>
      <c r="F23" s="12">
        <v>845.25</v>
      </c>
      <c r="G23" s="47">
        <v>794.77</v>
      </c>
      <c r="H23" s="12">
        <v>890.9</v>
      </c>
    </row>
    <row r="24" spans="1:8" s="15" customFormat="1" ht="19.5" customHeight="1">
      <c r="A24" s="12" t="s">
        <v>232</v>
      </c>
      <c r="B24" s="19" t="s">
        <v>225</v>
      </c>
      <c r="C24" s="12">
        <v>195.17</v>
      </c>
      <c r="D24" s="12">
        <v>214.545</v>
      </c>
      <c r="E24" s="13">
        <f t="shared" si="0"/>
        <v>1.0992724291643183</v>
      </c>
      <c r="F24" s="12">
        <v>261.55</v>
      </c>
      <c r="G24" s="12">
        <v>239.23</v>
      </c>
      <c r="H24" s="12">
        <v>268.16</v>
      </c>
    </row>
    <row r="25" spans="1:8" s="15" customFormat="1" ht="19.5" customHeight="1">
      <c r="A25" s="12" t="s">
        <v>233</v>
      </c>
      <c r="B25" s="19" t="s">
        <v>107</v>
      </c>
      <c r="C25" s="12">
        <v>741.26</v>
      </c>
      <c r="D25" s="216">
        <v>63.717</v>
      </c>
      <c r="E25" s="13">
        <f t="shared" si="0"/>
        <v>0.08595769365674662</v>
      </c>
      <c r="F25" s="12">
        <v>781.28</v>
      </c>
      <c r="G25" s="214">
        <v>231</v>
      </c>
      <c r="H25" s="214"/>
    </row>
    <row r="26" spans="1:8" s="15" customFormat="1" ht="19.5" customHeight="1">
      <c r="A26" s="12" t="s">
        <v>234</v>
      </c>
      <c r="B26" s="19" t="s">
        <v>30</v>
      </c>
      <c r="C26" s="13">
        <f>C27+C28+C29+C30</f>
        <v>35.52</v>
      </c>
      <c r="D26" s="13">
        <f>D27+D28+D29+D30</f>
        <v>35.48</v>
      </c>
      <c r="E26" s="13">
        <f t="shared" si="0"/>
        <v>0.9988738738738737</v>
      </c>
      <c r="F26" s="13">
        <f>F27+F28+F29+F30</f>
        <v>21.64</v>
      </c>
      <c r="G26" s="13">
        <f>G27+G28+G29+G30</f>
        <v>17.11</v>
      </c>
      <c r="H26" s="13">
        <f>H27+H28+H29+H30</f>
        <v>12.58</v>
      </c>
    </row>
    <row r="27" spans="1:8" s="15" customFormat="1" ht="12.75">
      <c r="A27" s="12"/>
      <c r="B27" s="20" t="s">
        <v>40</v>
      </c>
      <c r="C27" s="12">
        <v>5.9</v>
      </c>
      <c r="D27" s="12">
        <v>3.4</v>
      </c>
      <c r="E27" s="13">
        <f t="shared" si="0"/>
        <v>0.5762711864406779</v>
      </c>
      <c r="F27" s="12">
        <v>6.22</v>
      </c>
      <c r="G27" s="12">
        <v>3.4</v>
      </c>
      <c r="H27" s="12">
        <v>6.6</v>
      </c>
    </row>
    <row r="28" spans="1:8" s="15" customFormat="1" ht="12.75">
      <c r="A28" s="12"/>
      <c r="B28" s="20" t="s">
        <v>41</v>
      </c>
      <c r="C28" s="12">
        <v>29.62</v>
      </c>
      <c r="D28" s="12">
        <v>32.08</v>
      </c>
      <c r="E28" s="13">
        <f t="shared" si="0"/>
        <v>1.0830519918973665</v>
      </c>
      <c r="F28" s="12">
        <v>15.42</v>
      </c>
      <c r="G28" s="12">
        <v>13.71</v>
      </c>
      <c r="H28" s="12">
        <v>5.98</v>
      </c>
    </row>
    <row r="29" spans="1:8" s="15" customFormat="1" ht="12.75">
      <c r="A29" s="12"/>
      <c r="B29" s="20" t="s">
        <v>42</v>
      </c>
      <c r="C29" s="12"/>
      <c r="D29" s="12"/>
      <c r="E29" s="13">
        <f t="shared" si="0"/>
        <v>0</v>
      </c>
      <c r="F29" s="12"/>
      <c r="G29" s="12"/>
      <c r="H29" s="12"/>
    </row>
    <row r="30" spans="1:8" s="15" customFormat="1" ht="12.75">
      <c r="A30" s="12"/>
      <c r="B30" s="20" t="s">
        <v>43</v>
      </c>
      <c r="C30" s="12"/>
      <c r="D30" s="12"/>
      <c r="E30" s="13">
        <f t="shared" si="0"/>
        <v>0</v>
      </c>
      <c r="F30" s="12"/>
      <c r="G30" s="12"/>
      <c r="H30" s="12"/>
    </row>
    <row r="31" spans="1:8" s="15" customFormat="1" ht="12.75">
      <c r="A31" s="12" t="s">
        <v>235</v>
      </c>
      <c r="B31" s="19" t="s">
        <v>31</v>
      </c>
      <c r="C31" s="12">
        <v>624.6</v>
      </c>
      <c r="D31" s="214"/>
      <c r="E31" s="13">
        <f t="shared" si="0"/>
        <v>0</v>
      </c>
      <c r="F31" s="12">
        <v>658.32</v>
      </c>
      <c r="G31" s="214">
        <v>580.1</v>
      </c>
      <c r="H31" s="12">
        <v>701.1</v>
      </c>
    </row>
    <row r="32" spans="1:8" s="16" customFormat="1" ht="19.5" customHeight="1">
      <c r="A32" s="85" t="s">
        <v>13</v>
      </c>
      <c r="B32" s="86" t="s">
        <v>32</v>
      </c>
      <c r="C32" s="87">
        <f>C13-C14</f>
        <v>-1765.2899999999995</v>
      </c>
      <c r="D32" s="87">
        <f>D13-D14</f>
        <v>-4756.60259932</v>
      </c>
      <c r="E32" s="84">
        <f t="shared" si="0"/>
        <v>2.69451625473435</v>
      </c>
      <c r="F32" s="87">
        <f>F13-F14</f>
        <v>1349.5800000000017</v>
      </c>
      <c r="G32" s="87">
        <f>G13-G14</f>
        <v>-6840.62059932</v>
      </c>
      <c r="H32" s="87">
        <f>H13-H14</f>
        <v>2041.2600000000002</v>
      </c>
    </row>
    <row r="33" spans="1:8" s="15" customFormat="1" ht="12.75">
      <c r="A33" s="12"/>
      <c r="B33" s="19" t="s">
        <v>35</v>
      </c>
      <c r="C33" s="12"/>
      <c r="D33" s="12"/>
      <c r="E33" s="13">
        <f t="shared" si="0"/>
        <v>0</v>
      </c>
      <c r="F33" s="12">
        <v>8.45</v>
      </c>
      <c r="G33" s="12"/>
      <c r="H33" s="12"/>
    </row>
    <row r="34" spans="1:8" s="15" customFormat="1" ht="12.75">
      <c r="A34" s="12"/>
      <c r="B34" s="19" t="s">
        <v>36</v>
      </c>
      <c r="C34" s="12"/>
      <c r="D34" s="12"/>
      <c r="E34" s="13">
        <f t="shared" si="0"/>
        <v>0</v>
      </c>
      <c r="F34" s="12"/>
      <c r="G34" s="12"/>
      <c r="H34" s="12"/>
    </row>
    <row r="35" spans="1:8" s="15" customFormat="1" ht="20.25" customHeight="1">
      <c r="A35" s="12" t="s">
        <v>20</v>
      </c>
      <c r="B35" s="19" t="s">
        <v>33</v>
      </c>
      <c r="C35" s="13">
        <v>0</v>
      </c>
      <c r="D35" s="13">
        <f>D32-D33-D34</f>
        <v>-4756.60259932</v>
      </c>
      <c r="E35" s="13">
        <f t="shared" si="0"/>
        <v>1</v>
      </c>
      <c r="F35" s="13">
        <f>F32-F33-F34</f>
        <v>1341.1300000000017</v>
      </c>
      <c r="G35" s="13">
        <f>G32-G33-G34</f>
        <v>-6840.62059932</v>
      </c>
      <c r="H35" s="13">
        <f>H32-H33-H34</f>
        <v>2041.2600000000002</v>
      </c>
    </row>
    <row r="36" spans="1:8" s="15" customFormat="1" ht="12.75">
      <c r="A36" s="12" t="s">
        <v>21</v>
      </c>
      <c r="B36" s="19" t="s">
        <v>14</v>
      </c>
      <c r="C36" s="13">
        <f>C35*24/100</f>
        <v>0</v>
      </c>
      <c r="D36" s="13">
        <f>D35*24/100</f>
        <v>-1141.5846238368001</v>
      </c>
      <c r="E36" s="13">
        <f t="shared" si="0"/>
        <v>1</v>
      </c>
      <c r="F36" s="13">
        <f>F35*20/100</f>
        <v>268.22600000000034</v>
      </c>
      <c r="G36" s="13">
        <f>G35*20/100</f>
        <v>-1368.124119864</v>
      </c>
      <c r="H36" s="13">
        <f>H35*20/100</f>
        <v>408.25200000000007</v>
      </c>
    </row>
    <row r="37" spans="1:8" s="15" customFormat="1" ht="19.5" customHeight="1">
      <c r="A37" s="82" t="s">
        <v>22</v>
      </c>
      <c r="B37" s="83" t="s">
        <v>15</v>
      </c>
      <c r="C37" s="84">
        <f>C35-C36</f>
        <v>0</v>
      </c>
      <c r="D37" s="84">
        <f>D35-D36</f>
        <v>-3615.0179754831997</v>
      </c>
      <c r="E37" s="84">
        <f t="shared" si="0"/>
        <v>1</v>
      </c>
      <c r="F37" s="84">
        <f>F35-F36</f>
        <v>1072.9040000000014</v>
      </c>
      <c r="G37" s="84">
        <f>G35-G36</f>
        <v>-5472.496479456</v>
      </c>
      <c r="H37" s="84">
        <f>H35-H36</f>
        <v>1633.0080000000003</v>
      </c>
    </row>
    <row r="38" spans="1:8" s="15" customFormat="1" ht="12.75">
      <c r="A38" s="12"/>
      <c r="B38" s="19" t="s">
        <v>16</v>
      </c>
      <c r="C38" s="12"/>
      <c r="D38" s="12"/>
      <c r="E38" s="13">
        <f t="shared" si="0"/>
        <v>0</v>
      </c>
      <c r="F38" s="14"/>
      <c r="G38" s="14"/>
      <c r="H38" s="14"/>
    </row>
    <row r="39" spans="1:8" s="15" customFormat="1" ht="12.75">
      <c r="A39" s="12"/>
      <c r="B39" s="19" t="s">
        <v>34</v>
      </c>
      <c r="C39" s="12"/>
      <c r="D39" s="12"/>
      <c r="E39" s="13">
        <f t="shared" si="0"/>
        <v>0</v>
      </c>
      <c r="F39" s="14"/>
      <c r="G39" s="14"/>
      <c r="H39" s="14"/>
    </row>
    <row r="40" spans="1:8" s="15" customFormat="1" ht="12.75">
      <c r="A40" s="12"/>
      <c r="B40" s="19" t="s">
        <v>17</v>
      </c>
      <c r="C40" s="12"/>
      <c r="D40" s="12"/>
      <c r="E40" s="13">
        <f t="shared" si="0"/>
        <v>0</v>
      </c>
      <c r="F40" s="14"/>
      <c r="G40" s="14"/>
      <c r="H40" s="14"/>
    </row>
    <row r="41" spans="1:8" s="15" customFormat="1" ht="12.75">
      <c r="A41" s="12"/>
      <c r="B41" s="19" t="s">
        <v>18</v>
      </c>
      <c r="C41" s="12"/>
      <c r="D41" s="12"/>
      <c r="E41" s="13">
        <f t="shared" si="0"/>
        <v>0</v>
      </c>
      <c r="F41" s="14"/>
      <c r="G41" s="14"/>
      <c r="H41" s="14"/>
    </row>
    <row r="42" spans="1:8" s="15" customFormat="1" ht="12.75">
      <c r="A42" s="12"/>
      <c r="B42" s="19" t="s">
        <v>19</v>
      </c>
      <c r="C42" s="12"/>
      <c r="D42" s="12"/>
      <c r="E42" s="13">
        <f t="shared" si="0"/>
        <v>0</v>
      </c>
      <c r="F42" s="14"/>
      <c r="G42" s="14"/>
      <c r="H42" s="14"/>
    </row>
    <row r="43" spans="1:8" s="15" customFormat="1" ht="12.75">
      <c r="A43" s="12"/>
      <c r="B43" s="19" t="s">
        <v>44</v>
      </c>
      <c r="C43" s="12"/>
      <c r="D43" s="12"/>
      <c r="E43" s="13">
        <f t="shared" si="0"/>
        <v>0</v>
      </c>
      <c r="F43" s="14"/>
      <c r="G43" s="14"/>
      <c r="H43" s="14"/>
    </row>
    <row r="44" spans="1:8" ht="12.75" customHeight="1">
      <c r="A44" s="6"/>
      <c r="B44" s="18"/>
      <c r="C44" s="6"/>
      <c r="D44" s="6"/>
      <c r="F44" s="6"/>
      <c r="G44" s="6"/>
      <c r="H44" s="6"/>
    </row>
    <row r="45" spans="1:8" ht="12.75" customHeight="1">
      <c r="A45" s="6"/>
      <c r="B45" s="18"/>
      <c r="C45" s="6"/>
      <c r="D45" s="6"/>
      <c r="F45" s="6"/>
      <c r="G45" s="6"/>
      <c r="H45" s="6"/>
    </row>
    <row r="46" spans="1:8" ht="12.75" customHeight="1">
      <c r="A46" s="6"/>
      <c r="B46" s="18"/>
      <c r="C46" s="6"/>
      <c r="D46" s="6"/>
      <c r="F46" s="6"/>
      <c r="G46" s="6"/>
      <c r="H46" s="6"/>
    </row>
    <row r="47" spans="1:3" ht="12.75">
      <c r="A47" s="6"/>
      <c r="B47" s="18"/>
      <c r="C47" s="6"/>
    </row>
    <row r="48" spans="1:7" ht="12.75" customHeight="1">
      <c r="A48" s="10"/>
      <c r="B48" s="10" t="s">
        <v>45</v>
      </c>
      <c r="C48" s="17"/>
      <c r="D48" s="22"/>
      <c r="E48" s="23"/>
      <c r="F48" s="338" t="s">
        <v>337</v>
      </c>
      <c r="G48" s="338"/>
    </row>
    <row r="49" spans="1:7" ht="15" customHeight="1">
      <c r="A49" s="6"/>
      <c r="B49" s="18"/>
      <c r="C49" s="3" t="s">
        <v>47</v>
      </c>
      <c r="D49" s="343"/>
      <c r="E49" s="343"/>
      <c r="F49" s="342" t="s">
        <v>48</v>
      </c>
      <c r="G49" s="342"/>
    </row>
    <row r="50" spans="1:3" ht="12.75">
      <c r="A50" s="6"/>
      <c r="B50" s="18"/>
      <c r="C50" s="6"/>
    </row>
    <row r="51" spans="1:3" ht="12.75">
      <c r="A51" s="6"/>
      <c r="B51" s="18"/>
      <c r="C51" s="6"/>
    </row>
    <row r="52" spans="1:3" ht="12.75">
      <c r="A52" s="6"/>
      <c r="B52" s="18"/>
      <c r="C52" s="6"/>
    </row>
    <row r="53" spans="1:3" ht="12.75">
      <c r="A53" s="6"/>
      <c r="B53" s="18"/>
      <c r="C53" s="6"/>
    </row>
    <row r="54" spans="1:3" ht="12.75">
      <c r="A54" s="6"/>
      <c r="B54" s="18"/>
      <c r="C54" s="6"/>
    </row>
    <row r="55" spans="1:3" ht="12.75">
      <c r="A55" s="6"/>
      <c r="B55" s="18"/>
      <c r="C55" s="6"/>
    </row>
    <row r="56" spans="1:3" ht="12.75">
      <c r="A56" s="6"/>
      <c r="B56" s="18"/>
      <c r="C56" s="6"/>
    </row>
    <row r="57" spans="1:3" ht="12.75">
      <c r="A57" s="6"/>
      <c r="B57" s="18"/>
      <c r="C57" s="6"/>
    </row>
    <row r="58" spans="1:3" ht="12.75">
      <c r="A58" s="6"/>
      <c r="B58" s="18"/>
      <c r="C58" s="6"/>
    </row>
    <row r="59" spans="1:3" ht="12.75">
      <c r="A59" s="6"/>
      <c r="B59" s="18"/>
      <c r="C59" s="6"/>
    </row>
    <row r="60" spans="1:3" ht="12.75">
      <c r="A60" s="6"/>
      <c r="B60" s="18"/>
      <c r="C60" s="6"/>
    </row>
    <row r="61" spans="1:3" ht="12.75">
      <c r="A61" s="6"/>
      <c r="B61" s="18"/>
      <c r="C61" s="6"/>
    </row>
    <row r="62" spans="1:3" ht="12.75">
      <c r="A62" s="6"/>
      <c r="B62" s="18"/>
      <c r="C62" s="6"/>
    </row>
    <row r="63" spans="1:3" ht="12.75">
      <c r="A63" s="6"/>
      <c r="B63" s="18"/>
      <c r="C63" s="6"/>
    </row>
    <row r="64" spans="1:3" ht="12.75">
      <c r="A64" s="6"/>
      <c r="B64" s="18"/>
      <c r="C64" s="6"/>
    </row>
    <row r="65" spans="1:3" ht="12.75">
      <c r="A65" s="6"/>
      <c r="B65" s="18"/>
      <c r="C65" s="6"/>
    </row>
    <row r="66" spans="1:3" ht="12.75">
      <c r="A66" s="6"/>
      <c r="B66" s="18"/>
      <c r="C66" s="6"/>
    </row>
    <row r="67" spans="1:3" ht="12.75">
      <c r="A67" s="6"/>
      <c r="B67" s="18"/>
      <c r="C67" s="6"/>
    </row>
    <row r="68" spans="1:3" ht="12.75">
      <c r="A68" s="6"/>
      <c r="B68" s="18"/>
      <c r="C68" s="6"/>
    </row>
    <row r="69" spans="1:3" ht="12.75">
      <c r="A69" s="6"/>
      <c r="B69" s="18"/>
      <c r="C69" s="6"/>
    </row>
    <row r="70" spans="1:3" ht="12.75">
      <c r="A70" s="6"/>
      <c r="B70" s="18"/>
      <c r="C70" s="6"/>
    </row>
    <row r="71" spans="1:3" ht="12.75">
      <c r="A71" s="6"/>
      <c r="B71" s="18"/>
      <c r="C71" s="6"/>
    </row>
    <row r="72" spans="1:3" ht="12.75">
      <c r="A72" s="6"/>
      <c r="B72" s="18"/>
      <c r="C72" s="6"/>
    </row>
    <row r="73" spans="1:3" ht="12.75">
      <c r="A73" s="6"/>
      <c r="B73" s="18"/>
      <c r="C73" s="6"/>
    </row>
    <row r="74" spans="1:3" ht="12.75">
      <c r="A74" s="6"/>
      <c r="B74" s="18"/>
      <c r="C74" s="6"/>
    </row>
    <row r="75" spans="1:3" ht="12.75">
      <c r="A75" s="6"/>
      <c r="B75" s="18"/>
      <c r="C75" s="6"/>
    </row>
    <row r="76" spans="1:3" ht="12.75">
      <c r="A76" s="6"/>
      <c r="B76" s="18"/>
      <c r="C76" s="6"/>
    </row>
    <row r="77" spans="1:3" ht="12.75">
      <c r="A77" s="6"/>
      <c r="B77" s="18"/>
      <c r="C77" s="6"/>
    </row>
    <row r="78" spans="1:3" ht="12.75">
      <c r="A78" s="6"/>
      <c r="B78" s="18"/>
      <c r="C78" s="6"/>
    </row>
    <row r="79" spans="1:3" ht="12.75">
      <c r="A79" s="6"/>
      <c r="B79" s="18"/>
      <c r="C79" s="6"/>
    </row>
    <row r="80" spans="1:3" ht="12.75">
      <c r="A80" s="6"/>
      <c r="B80" s="18"/>
      <c r="C80" s="6"/>
    </row>
    <row r="81" spans="1:3" ht="12.75">
      <c r="A81" s="6"/>
      <c r="B81" s="18"/>
      <c r="C81" s="6"/>
    </row>
    <row r="82" spans="1:3" ht="12.75">
      <c r="A82" s="6"/>
      <c r="B82" s="18"/>
      <c r="C82" s="6"/>
    </row>
    <row r="83" spans="1:3" ht="12.75">
      <c r="A83" s="6"/>
      <c r="B83" s="18"/>
      <c r="C83" s="6"/>
    </row>
    <row r="84" spans="1:3" ht="12.75">
      <c r="A84" s="6"/>
      <c r="B84" s="18"/>
      <c r="C84" s="6"/>
    </row>
    <row r="85" spans="1:3" ht="12.75">
      <c r="A85" s="6"/>
      <c r="B85" s="18"/>
      <c r="C85" s="6"/>
    </row>
    <row r="86" spans="1:3" ht="12.75">
      <c r="A86" s="6"/>
      <c r="B86" s="18"/>
      <c r="C86" s="6"/>
    </row>
    <row r="87" spans="1:3" ht="12.75">
      <c r="A87" s="6"/>
      <c r="B87" s="18"/>
      <c r="C87" s="6"/>
    </row>
    <row r="88" spans="1:3" ht="12.75">
      <c r="A88" s="6"/>
      <c r="B88" s="18"/>
      <c r="C88" s="6"/>
    </row>
    <row r="89" spans="1:3" ht="12.75">
      <c r="A89" s="6"/>
      <c r="B89" s="18"/>
      <c r="C89" s="6"/>
    </row>
    <row r="90" spans="1:3" ht="12.75">
      <c r="A90" s="6"/>
      <c r="B90" s="18"/>
      <c r="C90" s="6"/>
    </row>
    <row r="91" spans="1:3" ht="12.75">
      <c r="A91" s="6"/>
      <c r="B91" s="18"/>
      <c r="C91" s="6"/>
    </row>
    <row r="92" spans="1:3" ht="12.75">
      <c r="A92" s="6"/>
      <c r="B92" s="18"/>
      <c r="C92" s="6"/>
    </row>
    <row r="93" spans="1:3" ht="12.75">
      <c r="A93" s="6"/>
      <c r="B93" s="18"/>
      <c r="C93" s="6"/>
    </row>
    <row r="94" spans="1:3" ht="12.75">
      <c r="A94" s="6"/>
      <c r="B94" s="18"/>
      <c r="C94" s="6"/>
    </row>
    <row r="95" spans="1:3" ht="12.75">
      <c r="A95" s="6"/>
      <c r="B95" s="18"/>
      <c r="C95" s="6"/>
    </row>
    <row r="96" spans="1:3" ht="12.75">
      <c r="A96" s="6"/>
      <c r="B96" s="18"/>
      <c r="C96" s="6"/>
    </row>
    <row r="97" spans="1:3" ht="12.75">
      <c r="A97" s="6"/>
      <c r="B97" s="18"/>
      <c r="C97" s="6"/>
    </row>
    <row r="98" spans="1:3" ht="12.75">
      <c r="A98" s="6"/>
      <c r="B98" s="18"/>
      <c r="C98" s="6"/>
    </row>
    <row r="99" spans="1:3" ht="12.75">
      <c r="A99" s="6"/>
      <c r="B99" s="18"/>
      <c r="C99" s="6"/>
    </row>
    <row r="100" spans="1:3" ht="12.75">
      <c r="A100" s="6"/>
      <c r="B100" s="18"/>
      <c r="C100" s="6"/>
    </row>
    <row r="101" spans="1:3" ht="12.75">
      <c r="A101" s="6"/>
      <c r="B101" s="18"/>
      <c r="C101" s="6"/>
    </row>
    <row r="102" spans="1:3" ht="12.75">
      <c r="A102" s="6"/>
      <c r="B102" s="18"/>
      <c r="C102" s="6"/>
    </row>
    <row r="103" spans="1:3" ht="12.75">
      <c r="A103" s="6"/>
      <c r="B103" s="18"/>
      <c r="C103" s="6"/>
    </row>
    <row r="104" spans="1:3" ht="12.75">
      <c r="A104" s="6"/>
      <c r="B104" s="18"/>
      <c r="C104" s="6"/>
    </row>
    <row r="105" spans="1:3" ht="12.75">
      <c r="A105" s="6"/>
      <c r="B105" s="18"/>
      <c r="C105" s="6"/>
    </row>
    <row r="106" spans="1:3" ht="12.75">
      <c r="A106" s="6"/>
      <c r="B106" s="18"/>
      <c r="C106" s="6"/>
    </row>
    <row r="107" spans="1:3" ht="12.75">
      <c r="A107" s="6"/>
      <c r="B107" s="18"/>
      <c r="C107" s="6"/>
    </row>
    <row r="108" spans="1:3" ht="12.75">
      <c r="A108" s="6"/>
      <c r="B108" s="18"/>
      <c r="C108" s="6"/>
    </row>
    <row r="109" spans="1:3" ht="12.75">
      <c r="A109" s="6"/>
      <c r="B109" s="18"/>
      <c r="C109" s="6"/>
    </row>
    <row r="110" spans="1:3" ht="12.75">
      <c r="A110" s="6"/>
      <c r="B110" s="18"/>
      <c r="C110" s="6"/>
    </row>
    <row r="111" spans="1:3" ht="12.75">
      <c r="A111" s="6"/>
      <c r="B111" s="18"/>
      <c r="C111" s="6"/>
    </row>
    <row r="112" spans="1:3" ht="12.75">
      <c r="A112" s="6"/>
      <c r="B112" s="18"/>
      <c r="C112" s="6"/>
    </row>
    <row r="113" spans="1:3" ht="12.75">
      <c r="A113" s="6"/>
      <c r="B113" s="18"/>
      <c r="C113" s="6"/>
    </row>
    <row r="114" spans="1:3" ht="12.75">
      <c r="A114" s="6"/>
      <c r="B114" s="18"/>
      <c r="C114" s="6"/>
    </row>
    <row r="115" spans="1:3" ht="12.75">
      <c r="A115" s="6"/>
      <c r="B115" s="18"/>
      <c r="C115" s="6"/>
    </row>
    <row r="116" spans="1:3" ht="12.75">
      <c r="A116" s="6"/>
      <c r="B116" s="18"/>
      <c r="C116" s="6"/>
    </row>
    <row r="117" spans="1:3" ht="12.75">
      <c r="A117" s="6"/>
      <c r="B117" s="18"/>
      <c r="C117" s="6"/>
    </row>
    <row r="118" spans="1:3" ht="12.75">
      <c r="A118" s="6"/>
      <c r="B118" s="18"/>
      <c r="C118" s="6"/>
    </row>
    <row r="119" spans="1:3" ht="12.75">
      <c r="A119" s="6"/>
      <c r="B119" s="18"/>
      <c r="C119" s="6"/>
    </row>
    <row r="120" spans="1:3" ht="12.75">
      <c r="A120" s="6"/>
      <c r="B120" s="18"/>
      <c r="C120" s="6"/>
    </row>
    <row r="121" spans="1:3" ht="12.75">
      <c r="A121" s="6"/>
      <c r="B121" s="18"/>
      <c r="C121" s="6"/>
    </row>
    <row r="122" spans="1:3" ht="12.75">
      <c r="A122" s="6"/>
      <c r="B122" s="18"/>
      <c r="C122" s="6"/>
    </row>
    <row r="123" spans="1:3" ht="12.75">
      <c r="A123" s="6"/>
      <c r="B123" s="18"/>
      <c r="C123" s="6"/>
    </row>
    <row r="124" spans="1:3" ht="12.75">
      <c r="A124" s="6"/>
      <c r="B124" s="18"/>
      <c r="C124" s="6"/>
    </row>
    <row r="125" spans="1:3" ht="12.75">
      <c r="A125" s="6"/>
      <c r="B125" s="18"/>
      <c r="C125" s="6"/>
    </row>
    <row r="126" spans="1:3" ht="12.75">
      <c r="A126" s="6"/>
      <c r="B126" s="18"/>
      <c r="C126" s="6"/>
    </row>
    <row r="127" spans="1:3" ht="12.75">
      <c r="A127" s="6"/>
      <c r="B127" s="18"/>
      <c r="C127" s="6"/>
    </row>
    <row r="128" spans="1:3" ht="12.75">
      <c r="A128" s="6"/>
      <c r="B128" s="18"/>
      <c r="C128" s="6"/>
    </row>
    <row r="129" spans="1:3" ht="12.75">
      <c r="A129" s="6"/>
      <c r="B129" s="18"/>
      <c r="C129" s="6"/>
    </row>
    <row r="130" spans="1:3" ht="12.75">
      <c r="A130" s="6"/>
      <c r="B130" s="18"/>
      <c r="C130" s="6"/>
    </row>
    <row r="131" spans="1:3" ht="12.75">
      <c r="A131" s="6"/>
      <c r="B131" s="18"/>
      <c r="C131" s="6"/>
    </row>
    <row r="132" spans="1:3" ht="12.75">
      <c r="A132" s="6"/>
      <c r="B132" s="18"/>
      <c r="C132" s="6"/>
    </row>
    <row r="133" spans="1:3" ht="12.75">
      <c r="A133" s="6"/>
      <c r="B133" s="18"/>
      <c r="C133" s="6"/>
    </row>
    <row r="134" spans="1:3" ht="12.75">
      <c r="A134" s="6"/>
      <c r="B134" s="18"/>
      <c r="C134" s="6"/>
    </row>
    <row r="135" spans="1:3" ht="12.75">
      <c r="A135" s="6"/>
      <c r="B135" s="18"/>
      <c r="C135" s="6"/>
    </row>
    <row r="136" spans="1:3" ht="12.75">
      <c r="A136" s="6"/>
      <c r="B136" s="18"/>
      <c r="C136" s="6"/>
    </row>
    <row r="137" spans="1:3" ht="12.75">
      <c r="A137" s="6"/>
      <c r="B137" s="18"/>
      <c r="C137" s="6"/>
    </row>
    <row r="138" spans="1:3" ht="12.75">
      <c r="A138" s="6"/>
      <c r="B138" s="18"/>
      <c r="C138" s="6"/>
    </row>
    <row r="139" spans="1:3" ht="12.75">
      <c r="A139" s="6"/>
      <c r="B139" s="18"/>
      <c r="C139" s="6"/>
    </row>
    <row r="140" spans="1:3" ht="12.75">
      <c r="A140" s="6"/>
      <c r="B140" s="18"/>
      <c r="C140" s="6"/>
    </row>
    <row r="141" spans="1:3" ht="12.75">
      <c r="A141" s="6"/>
      <c r="B141" s="18"/>
      <c r="C141" s="6"/>
    </row>
    <row r="142" spans="1:3" ht="12.75">
      <c r="A142" s="6"/>
      <c r="B142" s="18"/>
      <c r="C142" s="6"/>
    </row>
    <row r="143" spans="1:3" ht="12.75">
      <c r="A143" s="6"/>
      <c r="B143" s="18"/>
      <c r="C143" s="6"/>
    </row>
    <row r="144" spans="1:3" ht="12.75">
      <c r="A144" s="6"/>
      <c r="B144" s="18"/>
      <c r="C144" s="6"/>
    </row>
    <row r="145" spans="1:3" ht="12.75">
      <c r="A145" s="6"/>
      <c r="B145" s="18"/>
      <c r="C145" s="6"/>
    </row>
    <row r="146" spans="1:3" ht="12.75">
      <c r="A146" s="6"/>
      <c r="B146" s="18"/>
      <c r="C146" s="6"/>
    </row>
    <row r="147" spans="1:3" ht="12.75">
      <c r="A147" s="6"/>
      <c r="B147" s="18"/>
      <c r="C147" s="6"/>
    </row>
    <row r="148" spans="1:3" ht="12.75">
      <c r="A148" s="6"/>
      <c r="B148" s="18"/>
      <c r="C148" s="6"/>
    </row>
    <row r="149" spans="1:3" ht="12.75">
      <c r="A149" s="6"/>
      <c r="B149" s="18"/>
      <c r="C149" s="6"/>
    </row>
    <row r="150" spans="1:3" ht="12.75">
      <c r="A150" s="6"/>
      <c r="B150" s="18"/>
      <c r="C150" s="6"/>
    </row>
    <row r="151" spans="1:3" ht="12.75">
      <c r="A151" s="6"/>
      <c r="B151" s="18"/>
      <c r="C151" s="6"/>
    </row>
    <row r="152" spans="1:3" ht="12.75">
      <c r="A152" s="6"/>
      <c r="B152" s="18"/>
      <c r="C152" s="6"/>
    </row>
    <row r="153" spans="1:3" ht="12.75">
      <c r="A153" s="6"/>
      <c r="B153" s="18"/>
      <c r="C153" s="6"/>
    </row>
    <row r="154" spans="1:3" ht="12.75">
      <c r="A154" s="6"/>
      <c r="B154" s="18"/>
      <c r="C154" s="6"/>
    </row>
    <row r="155" spans="1:3" ht="12.75">
      <c r="A155" s="6"/>
      <c r="B155" s="18"/>
      <c r="C155" s="6"/>
    </row>
    <row r="156" spans="1:3" ht="12.75">
      <c r="A156" s="6"/>
      <c r="B156" s="18"/>
      <c r="C156" s="6"/>
    </row>
    <row r="157" spans="1:3" ht="12.75">
      <c r="A157" s="6"/>
      <c r="B157" s="18"/>
      <c r="C157" s="6"/>
    </row>
    <row r="158" spans="1:3" ht="12.75">
      <c r="A158" s="6"/>
      <c r="B158" s="18"/>
      <c r="C158" s="6"/>
    </row>
    <row r="159" spans="1:3" ht="12.75">
      <c r="A159" s="6"/>
      <c r="B159" s="18"/>
      <c r="C159" s="6"/>
    </row>
    <row r="160" spans="1:3" ht="12.75">
      <c r="A160" s="6"/>
      <c r="B160" s="18"/>
      <c r="C160" s="6"/>
    </row>
    <row r="161" spans="1:3" ht="12.75">
      <c r="A161" s="6"/>
      <c r="B161" s="18"/>
      <c r="C161" s="6"/>
    </row>
    <row r="162" spans="1:3" ht="12.75">
      <c r="A162" s="6"/>
      <c r="B162" s="18"/>
      <c r="C162" s="6"/>
    </row>
    <row r="163" spans="1:3" ht="12.75">
      <c r="A163" s="6"/>
      <c r="B163" s="18"/>
      <c r="C163" s="6"/>
    </row>
    <row r="164" spans="1:3" ht="12.75">
      <c r="A164" s="6"/>
      <c r="B164" s="18"/>
      <c r="C164" s="6"/>
    </row>
    <row r="165" spans="1:3" ht="12.75">
      <c r="A165" s="6"/>
      <c r="B165" s="18"/>
      <c r="C165" s="6"/>
    </row>
    <row r="166" spans="1:3" ht="12.75">
      <c r="A166" s="6"/>
      <c r="B166" s="18"/>
      <c r="C166" s="6"/>
    </row>
    <row r="167" spans="1:3" ht="12.75">
      <c r="A167" s="6"/>
      <c r="B167" s="18"/>
      <c r="C167" s="6"/>
    </row>
    <row r="168" spans="1:3" ht="12.75">
      <c r="A168" s="6"/>
      <c r="B168" s="18"/>
      <c r="C168" s="6"/>
    </row>
    <row r="169" spans="1:3" ht="12.75">
      <c r="A169" s="6"/>
      <c r="B169" s="18"/>
      <c r="C169" s="6"/>
    </row>
    <row r="170" spans="1:3" ht="12.75">
      <c r="A170" s="6"/>
      <c r="B170" s="18"/>
      <c r="C170" s="6"/>
    </row>
    <row r="171" spans="1:3" ht="12.75">
      <c r="A171" s="6"/>
      <c r="B171" s="18"/>
      <c r="C171" s="6"/>
    </row>
    <row r="172" spans="1:3" ht="12.75">
      <c r="A172" s="6"/>
      <c r="B172" s="18"/>
      <c r="C172" s="6"/>
    </row>
    <row r="173" spans="1:3" ht="12.75">
      <c r="A173" s="6"/>
      <c r="B173" s="18"/>
      <c r="C173" s="6"/>
    </row>
    <row r="174" spans="1:3" ht="12.75">
      <c r="A174" s="6"/>
      <c r="B174" s="18"/>
      <c r="C174" s="6"/>
    </row>
    <row r="175" spans="1:3" ht="12.75">
      <c r="A175" s="6"/>
      <c r="B175" s="18"/>
      <c r="C175" s="6"/>
    </row>
    <row r="176" spans="1:3" ht="12.75">
      <c r="A176" s="6"/>
      <c r="B176" s="18"/>
      <c r="C176" s="6"/>
    </row>
    <row r="177" spans="1:3" ht="12.75">
      <c r="A177" s="6"/>
      <c r="B177" s="18"/>
      <c r="C177" s="6"/>
    </row>
    <row r="178" spans="1:3" ht="12.75">
      <c r="A178" s="6"/>
      <c r="B178" s="18"/>
      <c r="C178" s="6"/>
    </row>
    <row r="179" spans="1:3" ht="12.75">
      <c r="A179" s="6"/>
      <c r="B179" s="18"/>
      <c r="C179" s="6"/>
    </row>
    <row r="180" spans="1:3" ht="12.75">
      <c r="A180" s="6"/>
      <c r="B180" s="18"/>
      <c r="C180" s="6"/>
    </row>
    <row r="181" spans="1:3" ht="12.75">
      <c r="A181" s="6"/>
      <c r="B181" s="18"/>
      <c r="C181" s="6"/>
    </row>
    <row r="182" spans="1:3" ht="12.75">
      <c r="A182" s="6"/>
      <c r="B182" s="18"/>
      <c r="C182" s="6"/>
    </row>
    <row r="183" spans="1:3" ht="12.75">
      <c r="A183" s="6"/>
      <c r="B183" s="18"/>
      <c r="C183" s="6"/>
    </row>
    <row r="184" spans="1:3" ht="12.75">
      <c r="A184" s="6"/>
      <c r="B184" s="18"/>
      <c r="C184" s="6"/>
    </row>
    <row r="185" spans="1:3" ht="12.75">
      <c r="A185" s="6"/>
      <c r="B185" s="18"/>
      <c r="C185" s="6"/>
    </row>
    <row r="186" spans="1:3" ht="12.75">
      <c r="A186" s="6"/>
      <c r="B186" s="18"/>
      <c r="C186" s="6"/>
    </row>
    <row r="187" spans="1:3" ht="12.75">
      <c r="A187" s="6"/>
      <c r="B187" s="18"/>
      <c r="C187" s="6"/>
    </row>
    <row r="188" spans="1:3" ht="12.75">
      <c r="A188" s="6"/>
      <c r="B188" s="18"/>
      <c r="C188" s="6"/>
    </row>
    <row r="189" spans="1:3" ht="12.75">
      <c r="A189" s="6"/>
      <c r="B189" s="18"/>
      <c r="C189" s="6"/>
    </row>
    <row r="190" spans="1:3" ht="12.75">
      <c r="A190" s="6"/>
      <c r="B190" s="18"/>
      <c r="C190" s="6"/>
    </row>
    <row r="191" spans="1:3" ht="12.75">
      <c r="A191" s="6"/>
      <c r="B191" s="18"/>
      <c r="C191" s="6"/>
    </row>
    <row r="192" spans="1:3" ht="12.75">
      <c r="A192" s="6"/>
      <c r="B192" s="18"/>
      <c r="C192" s="6"/>
    </row>
    <row r="193" spans="1:3" ht="12.75">
      <c r="A193" s="6"/>
      <c r="B193" s="18"/>
      <c r="C193" s="6"/>
    </row>
    <row r="194" spans="1:3" ht="12.75">
      <c r="A194" s="6"/>
      <c r="B194" s="18"/>
      <c r="C194" s="6"/>
    </row>
    <row r="195" spans="1:3" ht="12.75">
      <c r="A195" s="6"/>
      <c r="B195" s="18"/>
      <c r="C195" s="6"/>
    </row>
    <row r="196" spans="1:3" ht="12.75">
      <c r="A196" s="6"/>
      <c r="B196" s="18"/>
      <c r="C196" s="6"/>
    </row>
    <row r="197" spans="1:3" ht="12.75">
      <c r="A197" s="6"/>
      <c r="B197" s="18"/>
      <c r="C197" s="6"/>
    </row>
    <row r="198" spans="1:3" ht="12.75">
      <c r="A198" s="6"/>
      <c r="B198" s="18"/>
      <c r="C198" s="6"/>
    </row>
    <row r="199" spans="1:3" ht="12.75">
      <c r="A199" s="6"/>
      <c r="B199" s="18"/>
      <c r="C199" s="6"/>
    </row>
    <row r="200" spans="1:3" ht="12.75">
      <c r="A200" s="6"/>
      <c r="B200" s="18"/>
      <c r="C200" s="6"/>
    </row>
    <row r="201" spans="1:3" ht="12.75">
      <c r="A201" s="6"/>
      <c r="B201" s="18"/>
      <c r="C201" s="6"/>
    </row>
    <row r="202" spans="1:3" ht="12.75">
      <c r="A202" s="6"/>
      <c r="B202" s="18"/>
      <c r="C202" s="6"/>
    </row>
    <row r="203" spans="1:3" ht="12.75">
      <c r="A203" s="6"/>
      <c r="B203" s="18"/>
      <c r="C203" s="6"/>
    </row>
    <row r="204" spans="1:3" ht="12.75">
      <c r="A204" s="6"/>
      <c r="B204" s="18"/>
      <c r="C204" s="6"/>
    </row>
    <row r="205" spans="1:3" ht="12.75">
      <c r="A205" s="6"/>
      <c r="B205" s="18"/>
      <c r="C205" s="6"/>
    </row>
    <row r="206" spans="1:3" ht="12.75">
      <c r="A206" s="6"/>
      <c r="B206" s="18"/>
      <c r="C206" s="6"/>
    </row>
    <row r="207" spans="1:3" ht="12.75">
      <c r="A207" s="6"/>
      <c r="B207" s="18"/>
      <c r="C207" s="6"/>
    </row>
    <row r="208" spans="1:3" ht="12.75">
      <c r="A208" s="6"/>
      <c r="B208" s="18"/>
      <c r="C208" s="6"/>
    </row>
    <row r="209" spans="1:3" ht="12.75">
      <c r="A209" s="6"/>
      <c r="B209" s="18"/>
      <c r="C209" s="6"/>
    </row>
    <row r="210" spans="1:3" ht="12.75">
      <c r="A210" s="6"/>
      <c r="B210" s="18"/>
      <c r="C210" s="6"/>
    </row>
    <row r="211" spans="1:3" ht="12.75">
      <c r="A211" s="6"/>
      <c r="B211" s="18"/>
      <c r="C211" s="6"/>
    </row>
    <row r="212" spans="1:3" ht="12.75">
      <c r="A212" s="6"/>
      <c r="B212" s="18"/>
      <c r="C212" s="6"/>
    </row>
    <row r="213" spans="1:3" ht="12.75">
      <c r="A213" s="6"/>
      <c r="B213" s="18"/>
      <c r="C213" s="6"/>
    </row>
    <row r="214" spans="1:3" ht="12.75">
      <c r="A214" s="6"/>
      <c r="B214" s="18"/>
      <c r="C214" s="6"/>
    </row>
    <row r="215" spans="1:3" ht="12.75">
      <c r="A215" s="6"/>
      <c r="B215" s="18"/>
      <c r="C215" s="6"/>
    </row>
    <row r="216" spans="1:3" ht="12.75">
      <c r="A216" s="6"/>
      <c r="B216" s="18"/>
      <c r="C216" s="6"/>
    </row>
    <row r="217" spans="1:3" ht="12.75">
      <c r="A217" s="6"/>
      <c r="B217" s="18"/>
      <c r="C217" s="6"/>
    </row>
    <row r="218" spans="1:3" ht="12.75">
      <c r="A218" s="6"/>
      <c r="B218" s="18"/>
      <c r="C218" s="6"/>
    </row>
    <row r="219" spans="1:3" ht="12.75">
      <c r="A219" s="6"/>
      <c r="B219" s="18"/>
      <c r="C219" s="6"/>
    </row>
    <row r="220" spans="1:3" ht="12.75">
      <c r="A220" s="6"/>
      <c r="B220" s="18"/>
      <c r="C220" s="6"/>
    </row>
    <row r="221" spans="1:3" ht="12.75">
      <c r="A221" s="6"/>
      <c r="B221" s="18"/>
      <c r="C221" s="6"/>
    </row>
    <row r="222" spans="1:3" ht="12.75">
      <c r="A222" s="6"/>
      <c r="B222" s="18"/>
      <c r="C222" s="6"/>
    </row>
    <row r="223" spans="1:3" ht="12.75">
      <c r="A223" s="6"/>
      <c r="B223" s="18"/>
      <c r="C223" s="6"/>
    </row>
    <row r="224" spans="1:3" ht="12.75">
      <c r="A224" s="6"/>
      <c r="B224" s="18"/>
      <c r="C224" s="6"/>
    </row>
    <row r="225" spans="1:3" ht="12.75">
      <c r="A225" s="6"/>
      <c r="B225" s="18"/>
      <c r="C225" s="6"/>
    </row>
    <row r="226" spans="1:3" ht="12.75">
      <c r="A226" s="6"/>
      <c r="B226" s="18"/>
      <c r="C226" s="6"/>
    </row>
    <row r="227" spans="1:3" ht="12.75">
      <c r="A227" s="6"/>
      <c r="B227" s="18"/>
      <c r="C227" s="6"/>
    </row>
    <row r="228" spans="1:3" ht="12.75">
      <c r="A228" s="6"/>
      <c r="B228" s="18"/>
      <c r="C228" s="6"/>
    </row>
    <row r="229" spans="1:3" ht="12.75">
      <c r="A229" s="6"/>
      <c r="B229" s="18"/>
      <c r="C229" s="6"/>
    </row>
    <row r="230" spans="1:3" ht="12.75">
      <c r="A230" s="6"/>
      <c r="B230" s="18"/>
      <c r="C230" s="6"/>
    </row>
    <row r="231" spans="1:3" ht="12.75">
      <c r="A231" s="6"/>
      <c r="B231" s="18"/>
      <c r="C231" s="6"/>
    </row>
    <row r="232" spans="1:3" ht="12.75">
      <c r="A232" s="6"/>
      <c r="B232" s="18"/>
      <c r="C232" s="6"/>
    </row>
    <row r="233" spans="1:3" ht="12.75">
      <c r="A233" s="6"/>
      <c r="B233" s="18"/>
      <c r="C233" s="6"/>
    </row>
    <row r="234" spans="1:3" ht="12.75">
      <c r="A234" s="6"/>
      <c r="B234" s="18"/>
      <c r="C234" s="6"/>
    </row>
    <row r="235" spans="1:3" ht="12.75">
      <c r="A235" s="6"/>
      <c r="B235" s="18"/>
      <c r="C235" s="6"/>
    </row>
    <row r="236" spans="1:3" ht="12.75">
      <c r="A236" s="6"/>
      <c r="B236" s="18"/>
      <c r="C236" s="6"/>
    </row>
    <row r="237" spans="1:3" ht="12.75">
      <c r="A237" s="6"/>
      <c r="B237" s="18"/>
      <c r="C237" s="6"/>
    </row>
    <row r="238" spans="1:3" ht="12.75">
      <c r="A238" s="6"/>
      <c r="B238" s="18"/>
      <c r="C238" s="6"/>
    </row>
    <row r="239" spans="1:3" ht="12.75">
      <c r="A239" s="6"/>
      <c r="B239" s="18"/>
      <c r="C239" s="6"/>
    </row>
    <row r="240" spans="1:3" ht="12.75">
      <c r="A240" s="6"/>
      <c r="B240" s="18"/>
      <c r="C240" s="6"/>
    </row>
    <row r="241" spans="1:3" ht="12.75">
      <c r="A241" s="6"/>
      <c r="B241" s="18"/>
      <c r="C241" s="6"/>
    </row>
    <row r="242" spans="1:3" ht="12.75">
      <c r="A242" s="6"/>
      <c r="B242" s="18"/>
      <c r="C242" s="6"/>
    </row>
    <row r="243" spans="1:3" ht="12.75">
      <c r="A243" s="6"/>
      <c r="B243" s="18"/>
      <c r="C243" s="6"/>
    </row>
    <row r="244" spans="1:3" ht="12.75">
      <c r="A244" s="6"/>
      <c r="B244" s="18"/>
      <c r="C244" s="6"/>
    </row>
    <row r="245" spans="1:3" ht="12.75">
      <c r="A245" s="6"/>
      <c r="B245" s="18"/>
      <c r="C245" s="6"/>
    </row>
    <row r="246" spans="1:3" ht="12.75">
      <c r="A246" s="6"/>
      <c r="B246" s="18"/>
      <c r="C246" s="6"/>
    </row>
    <row r="247" spans="1:3" ht="12.75">
      <c r="A247" s="6"/>
      <c r="B247" s="18"/>
      <c r="C247" s="6"/>
    </row>
    <row r="248" spans="1:3" ht="12.75">
      <c r="A248" s="6"/>
      <c r="B248" s="18"/>
      <c r="C248" s="6"/>
    </row>
    <row r="249" spans="1:3" ht="12.75">
      <c r="A249" s="6"/>
      <c r="B249" s="18"/>
      <c r="C249" s="6"/>
    </row>
    <row r="250" spans="1:3" ht="12.75">
      <c r="A250" s="6"/>
      <c r="B250" s="18"/>
      <c r="C250" s="6"/>
    </row>
    <row r="251" spans="1:3" ht="12.75">
      <c r="A251" s="6"/>
      <c r="B251" s="18"/>
      <c r="C251" s="6"/>
    </row>
    <row r="252" spans="1:3" ht="12.75">
      <c r="A252" s="6"/>
      <c r="B252" s="18"/>
      <c r="C252" s="6"/>
    </row>
    <row r="253" spans="1:3" ht="12.75">
      <c r="A253" s="6"/>
      <c r="B253" s="18"/>
      <c r="C253" s="6"/>
    </row>
    <row r="254" spans="1:3" ht="12.75">
      <c r="A254" s="6"/>
      <c r="B254" s="18"/>
      <c r="C254" s="6"/>
    </row>
    <row r="255" spans="1:3" ht="12.75">
      <c r="A255" s="6"/>
      <c r="B255" s="18"/>
      <c r="C255" s="6"/>
    </row>
    <row r="256" spans="1:3" ht="12.75">
      <c r="A256" s="6"/>
      <c r="B256" s="18"/>
      <c r="C256" s="6"/>
    </row>
    <row r="257" spans="1:3" ht="12.75">
      <c r="A257" s="6"/>
      <c r="B257" s="18"/>
      <c r="C257" s="6"/>
    </row>
    <row r="258" spans="1:3" ht="12.75">
      <c r="A258" s="6"/>
      <c r="B258" s="18"/>
      <c r="C258" s="6"/>
    </row>
    <row r="259" spans="1:3" ht="12.75">
      <c r="A259" s="6"/>
      <c r="B259" s="18"/>
      <c r="C259" s="6"/>
    </row>
    <row r="260" spans="1:3" ht="12.75">
      <c r="A260" s="6"/>
      <c r="B260" s="18"/>
      <c r="C260" s="6"/>
    </row>
    <row r="261" spans="1:3" ht="12.75">
      <c r="A261" s="6"/>
      <c r="B261" s="18"/>
      <c r="C261" s="6"/>
    </row>
    <row r="262" spans="1:3" ht="12.75">
      <c r="A262" s="6"/>
      <c r="B262" s="18"/>
      <c r="C262" s="6"/>
    </row>
    <row r="263" spans="1:3" ht="12.75">
      <c r="A263" s="6"/>
      <c r="B263" s="18"/>
      <c r="C263" s="6"/>
    </row>
    <row r="264" spans="1:3" ht="12.75">
      <c r="A264" s="6"/>
      <c r="B264" s="18"/>
      <c r="C264" s="6"/>
    </row>
    <row r="265" spans="1:3" ht="12.75">
      <c r="A265" s="6"/>
      <c r="B265" s="18"/>
      <c r="C265" s="6"/>
    </row>
    <row r="266" spans="1:3" ht="12.75">
      <c r="A266" s="6"/>
      <c r="B266" s="18"/>
      <c r="C266" s="6"/>
    </row>
    <row r="267" spans="1:3" ht="12.75">
      <c r="A267" s="6"/>
      <c r="B267" s="18"/>
      <c r="C267" s="6"/>
    </row>
    <row r="268" spans="1:3" ht="12.75">
      <c r="A268" s="6"/>
      <c r="B268" s="18"/>
      <c r="C268" s="6"/>
    </row>
    <row r="269" spans="1:3" ht="12.75">
      <c r="A269" s="6"/>
      <c r="B269" s="18"/>
      <c r="C269" s="6"/>
    </row>
    <row r="270" spans="1:3" ht="12.75">
      <c r="A270" s="6"/>
      <c r="B270" s="18"/>
      <c r="C270" s="6"/>
    </row>
    <row r="271" spans="1:3" ht="12.75">
      <c r="A271" s="6"/>
      <c r="B271" s="18"/>
      <c r="C271" s="6"/>
    </row>
    <row r="272" spans="1:3" ht="12.75">
      <c r="A272" s="6"/>
      <c r="B272" s="18"/>
      <c r="C272" s="6"/>
    </row>
    <row r="273" spans="1:3" ht="12.75">
      <c r="A273" s="6"/>
      <c r="B273" s="18"/>
      <c r="C273" s="6"/>
    </row>
    <row r="274" spans="1:3" ht="12.75">
      <c r="A274" s="6"/>
      <c r="B274" s="18"/>
      <c r="C274" s="6"/>
    </row>
    <row r="275" spans="1:3" ht="12.75">
      <c r="A275" s="6"/>
      <c r="B275" s="18"/>
      <c r="C275" s="6"/>
    </row>
    <row r="276" spans="1:3" ht="12.75">
      <c r="A276" s="6"/>
      <c r="B276" s="18"/>
      <c r="C276" s="6"/>
    </row>
    <row r="277" spans="1:3" ht="12.75">
      <c r="A277" s="6"/>
      <c r="B277" s="18"/>
      <c r="C277" s="6"/>
    </row>
    <row r="278" spans="1:3" ht="12.75">
      <c r="A278" s="6"/>
      <c r="B278" s="18"/>
      <c r="C278" s="6"/>
    </row>
    <row r="279" spans="1:3" ht="12.75">
      <c r="A279" s="6"/>
      <c r="B279" s="18"/>
      <c r="C279" s="6"/>
    </row>
    <row r="280" spans="1:3" ht="12.75">
      <c r="A280" s="6"/>
      <c r="B280" s="18"/>
      <c r="C280" s="6"/>
    </row>
    <row r="281" spans="1:3" ht="12.75">
      <c r="A281" s="6"/>
      <c r="B281" s="18"/>
      <c r="C281" s="6"/>
    </row>
    <row r="282" spans="1:3" ht="12.75">
      <c r="A282" s="6"/>
      <c r="B282" s="18"/>
      <c r="C282" s="6"/>
    </row>
    <row r="283" spans="1:3" ht="12.75">
      <c r="A283" s="6"/>
      <c r="B283" s="18"/>
      <c r="C283" s="6"/>
    </row>
    <row r="284" spans="1:3" ht="12.75">
      <c r="A284" s="6"/>
      <c r="B284" s="18"/>
      <c r="C284" s="6"/>
    </row>
    <row r="285" spans="1:3" ht="12.75">
      <c r="A285" s="6"/>
      <c r="B285" s="18"/>
      <c r="C285" s="6"/>
    </row>
    <row r="286" spans="1:3" ht="12.75">
      <c r="A286" s="6"/>
      <c r="B286" s="18"/>
      <c r="C286" s="6"/>
    </row>
    <row r="287" spans="1:3" ht="12.75">
      <c r="A287" s="6"/>
      <c r="B287" s="18"/>
      <c r="C287" s="6"/>
    </row>
    <row r="288" spans="1:3" ht="12.75">
      <c r="A288" s="6"/>
      <c r="B288" s="18"/>
      <c r="C288" s="6"/>
    </row>
    <row r="289" spans="1:3" ht="12.75">
      <c r="A289" s="6"/>
      <c r="B289" s="18"/>
      <c r="C289" s="6"/>
    </row>
    <row r="290" spans="1:3" ht="12.75">
      <c r="A290" s="6"/>
      <c r="B290" s="18"/>
      <c r="C290" s="6"/>
    </row>
    <row r="291" spans="1:3" ht="12.75">
      <c r="A291" s="6"/>
      <c r="B291" s="18"/>
      <c r="C291" s="6"/>
    </row>
    <row r="292" spans="1:3" ht="12.75">
      <c r="A292" s="6"/>
      <c r="B292" s="18"/>
      <c r="C292" s="6"/>
    </row>
    <row r="293" spans="1:3" ht="12.75">
      <c r="A293" s="6"/>
      <c r="B293" s="18"/>
      <c r="C293" s="6"/>
    </row>
    <row r="294" spans="1:3" ht="12.75">
      <c r="A294" s="6"/>
      <c r="B294" s="18"/>
      <c r="C294" s="6"/>
    </row>
    <row r="295" spans="1:3" ht="12.75">
      <c r="A295" s="6"/>
      <c r="B295" s="18"/>
      <c r="C295" s="6"/>
    </row>
    <row r="296" spans="1:3" ht="12.75">
      <c r="A296" s="6"/>
      <c r="B296" s="18"/>
      <c r="C296" s="6"/>
    </row>
    <row r="297" spans="1:3" ht="12.75">
      <c r="A297" s="6"/>
      <c r="B297" s="18"/>
      <c r="C297" s="6"/>
    </row>
    <row r="298" spans="1:3" ht="12.75">
      <c r="A298" s="6"/>
      <c r="B298" s="18"/>
      <c r="C298" s="6"/>
    </row>
    <row r="299" spans="1:3" ht="12.75">
      <c r="A299" s="6"/>
      <c r="B299" s="18"/>
      <c r="C299" s="6"/>
    </row>
    <row r="300" spans="1:3" ht="12.75">
      <c r="A300" s="6"/>
      <c r="B300" s="18"/>
      <c r="C300" s="6"/>
    </row>
    <row r="301" spans="1:3" ht="12.75">
      <c r="A301" s="6"/>
      <c r="B301" s="18"/>
      <c r="C301" s="6"/>
    </row>
    <row r="302" spans="1:3" ht="12.75">
      <c r="A302" s="6"/>
      <c r="B302" s="18"/>
      <c r="C302" s="6"/>
    </row>
    <row r="303" spans="1:3" ht="12.75">
      <c r="A303" s="6"/>
      <c r="B303" s="18"/>
      <c r="C303" s="6"/>
    </row>
  </sheetData>
  <sheetProtection/>
  <mergeCells count="11">
    <mergeCell ref="F49:G49"/>
    <mergeCell ref="G6:H6"/>
    <mergeCell ref="D49:E49"/>
    <mergeCell ref="A5:H5"/>
    <mergeCell ref="A7:A8"/>
    <mergeCell ref="B7:B8"/>
    <mergeCell ref="C7:E7"/>
    <mergeCell ref="F48:G48"/>
    <mergeCell ref="C3:H3"/>
    <mergeCell ref="F7:G7"/>
    <mergeCell ref="H7:H8"/>
  </mergeCells>
  <printOptions/>
  <pageMargins left="0.71" right="0.27" top="0.58" bottom="0.23" header="0.49" footer="0.28"/>
  <pageSetup fitToHeight="1" fitToWidth="1"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T21"/>
  <sheetViews>
    <sheetView zoomScale="90" zoomScaleNormal="90" zoomScalePageLayoutView="0" workbookViewId="0" topLeftCell="A1">
      <selection activeCell="Y17" sqref="Y17"/>
    </sheetView>
  </sheetViews>
  <sheetFormatPr defaultColWidth="9.140625" defaultRowHeight="12.75"/>
  <cols>
    <col min="1" max="1" width="4.421875" style="43" customWidth="1"/>
    <col min="2" max="2" width="22.7109375" style="43" customWidth="1"/>
    <col min="3" max="3" width="6.57421875" style="43" customWidth="1"/>
    <col min="4" max="4" width="5.421875" style="43" customWidth="1"/>
    <col min="5" max="5" width="6.57421875" style="43" customWidth="1"/>
    <col min="6" max="6" width="5.421875" style="43" customWidth="1"/>
    <col min="7" max="7" width="6.57421875" style="43" customWidth="1"/>
    <col min="8" max="8" width="5.421875" style="43" customWidth="1"/>
    <col min="9" max="9" width="6.57421875" style="43" customWidth="1"/>
    <col min="10" max="10" width="5.421875" style="43" customWidth="1"/>
    <col min="11" max="11" width="9.28125" style="43" customWidth="1"/>
    <col min="12" max="12" width="7.7109375" style="43" customWidth="1"/>
    <col min="13" max="13" width="6.57421875" style="43" customWidth="1"/>
    <col min="14" max="14" width="6.421875" style="43" customWidth="1"/>
    <col min="15" max="15" width="6.57421875" style="43" customWidth="1"/>
    <col min="16" max="16" width="5.421875" style="43" customWidth="1"/>
    <col min="17" max="17" width="8.140625" style="43" customWidth="1"/>
    <col min="18" max="18" width="5.421875" style="43" customWidth="1"/>
    <col min="19" max="19" width="6.57421875" style="43" customWidth="1"/>
    <col min="20" max="20" width="5.421875" style="43" customWidth="1"/>
    <col min="21" max="16384" width="9.140625" style="43" customWidth="1"/>
  </cols>
  <sheetData>
    <row r="1" spans="1:2" ht="12.75" customHeight="1">
      <c r="A1" s="347" t="s">
        <v>101</v>
      </c>
      <c r="B1" s="347"/>
    </row>
    <row r="2" spans="1:2" ht="12.75">
      <c r="A2" s="44"/>
      <c r="B2" s="44"/>
    </row>
    <row r="3" spans="1:15" ht="15" customHeight="1">
      <c r="A3" s="356" t="s">
        <v>100</v>
      </c>
      <c r="B3" s="356"/>
      <c r="C3" s="353" t="s">
        <v>336</v>
      </c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</row>
    <row r="4" ht="8.25" customHeight="1"/>
    <row r="5" spans="1:20" ht="21.75" customHeight="1">
      <c r="A5" s="355" t="s">
        <v>95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</row>
    <row r="6" spans="1:14" ht="13.5" thickBot="1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</row>
    <row r="7" spans="1:20" s="45" customFormat="1" ht="30" customHeight="1">
      <c r="A7" s="348" t="s">
        <v>81</v>
      </c>
      <c r="B7" s="350" t="s">
        <v>82</v>
      </c>
      <c r="C7" s="348" t="s">
        <v>211</v>
      </c>
      <c r="D7" s="354"/>
      <c r="E7" s="354"/>
      <c r="F7" s="354"/>
      <c r="G7" s="354"/>
      <c r="H7" s="350"/>
      <c r="I7" s="348" t="s">
        <v>212</v>
      </c>
      <c r="J7" s="354"/>
      <c r="K7" s="354"/>
      <c r="L7" s="354"/>
      <c r="M7" s="354"/>
      <c r="N7" s="350"/>
      <c r="O7" s="348" t="s">
        <v>213</v>
      </c>
      <c r="P7" s="354"/>
      <c r="Q7" s="354"/>
      <c r="R7" s="354"/>
      <c r="S7" s="354"/>
      <c r="T7" s="350"/>
    </row>
    <row r="8" spans="1:20" ht="87.75" customHeight="1">
      <c r="A8" s="349"/>
      <c r="B8" s="351"/>
      <c r="C8" s="61" t="s">
        <v>83</v>
      </c>
      <c r="D8" s="42" t="s">
        <v>97</v>
      </c>
      <c r="E8" s="41" t="s">
        <v>93</v>
      </c>
      <c r="F8" s="42" t="s">
        <v>98</v>
      </c>
      <c r="G8" s="41" t="s">
        <v>94</v>
      </c>
      <c r="H8" s="68" t="s">
        <v>99</v>
      </c>
      <c r="I8" s="61" t="s">
        <v>83</v>
      </c>
      <c r="J8" s="42" t="s">
        <v>97</v>
      </c>
      <c r="K8" s="41" t="s">
        <v>93</v>
      </c>
      <c r="L8" s="42" t="s">
        <v>98</v>
      </c>
      <c r="M8" s="41" t="s">
        <v>94</v>
      </c>
      <c r="N8" s="68" t="s">
        <v>99</v>
      </c>
      <c r="O8" s="61" t="s">
        <v>83</v>
      </c>
      <c r="P8" s="42" t="s">
        <v>97</v>
      </c>
      <c r="Q8" s="41" t="s">
        <v>93</v>
      </c>
      <c r="R8" s="42" t="s">
        <v>98</v>
      </c>
      <c r="S8" s="41" t="s">
        <v>94</v>
      </c>
      <c r="T8" s="68" t="s">
        <v>99</v>
      </c>
    </row>
    <row r="9" spans="1:20" ht="15.75" customHeight="1">
      <c r="A9" s="349"/>
      <c r="B9" s="351"/>
      <c r="C9" s="61" t="s">
        <v>84</v>
      </c>
      <c r="D9" s="42" t="s">
        <v>23</v>
      </c>
      <c r="E9" s="41" t="s">
        <v>85</v>
      </c>
      <c r="F9" s="42" t="s">
        <v>23</v>
      </c>
      <c r="G9" s="41" t="s">
        <v>86</v>
      </c>
      <c r="H9" s="68" t="s">
        <v>23</v>
      </c>
      <c r="I9" s="61" t="s">
        <v>84</v>
      </c>
      <c r="J9" s="42" t="s">
        <v>23</v>
      </c>
      <c r="K9" s="41" t="s">
        <v>85</v>
      </c>
      <c r="L9" s="42" t="s">
        <v>23</v>
      </c>
      <c r="M9" s="41" t="s">
        <v>86</v>
      </c>
      <c r="N9" s="68" t="s">
        <v>23</v>
      </c>
      <c r="O9" s="61" t="s">
        <v>84</v>
      </c>
      <c r="P9" s="42" t="s">
        <v>23</v>
      </c>
      <c r="Q9" s="41" t="s">
        <v>85</v>
      </c>
      <c r="R9" s="42" t="s">
        <v>23</v>
      </c>
      <c r="S9" s="41" t="s">
        <v>86</v>
      </c>
      <c r="T9" s="68" t="s">
        <v>23</v>
      </c>
    </row>
    <row r="10" spans="1:20" ht="25.5" customHeight="1">
      <c r="A10" s="61" t="s">
        <v>2</v>
      </c>
      <c r="B10" s="62" t="s">
        <v>87</v>
      </c>
      <c r="C10" s="63"/>
      <c r="D10" s="46"/>
      <c r="E10" s="47"/>
      <c r="F10" s="47"/>
      <c r="G10" s="46"/>
      <c r="H10" s="69"/>
      <c r="I10" s="75"/>
      <c r="J10" s="48"/>
      <c r="K10" s="47"/>
      <c r="L10" s="47"/>
      <c r="M10" s="46"/>
      <c r="N10" s="69"/>
      <c r="O10" s="61"/>
      <c r="P10" s="41"/>
      <c r="Q10" s="41"/>
      <c r="R10" s="41"/>
      <c r="S10" s="41"/>
      <c r="T10" s="78"/>
    </row>
    <row r="11" spans="1:20" ht="26.25" customHeight="1">
      <c r="A11" s="61" t="s">
        <v>3</v>
      </c>
      <c r="B11" s="62" t="s">
        <v>96</v>
      </c>
      <c r="C11" s="70"/>
      <c r="D11" s="49"/>
      <c r="E11" s="47"/>
      <c r="F11" s="47"/>
      <c r="G11" s="49"/>
      <c r="H11" s="69"/>
      <c r="I11" s="75"/>
      <c r="J11" s="48"/>
      <c r="K11" s="47"/>
      <c r="L11" s="47"/>
      <c r="M11" s="49"/>
      <c r="N11" s="69"/>
      <c r="O11" s="61"/>
      <c r="P11" s="41"/>
      <c r="Q11" s="47"/>
      <c r="R11" s="41"/>
      <c r="S11" s="41"/>
      <c r="T11" s="78"/>
    </row>
    <row r="12" spans="1:20" ht="18" customHeight="1">
      <c r="A12" s="63" t="s">
        <v>88</v>
      </c>
      <c r="B12" s="64" t="s">
        <v>89</v>
      </c>
      <c r="C12" s="70"/>
      <c r="D12" s="49"/>
      <c r="E12" s="47"/>
      <c r="F12" s="47"/>
      <c r="G12" s="49"/>
      <c r="H12" s="71"/>
      <c r="I12" s="75"/>
      <c r="J12" s="48"/>
      <c r="K12" s="47"/>
      <c r="L12" s="47"/>
      <c r="M12" s="49"/>
      <c r="N12" s="71"/>
      <c r="O12" s="61"/>
      <c r="P12" s="41"/>
      <c r="Q12" s="47"/>
      <c r="R12" s="41"/>
      <c r="S12" s="41"/>
      <c r="T12" s="78"/>
    </row>
    <row r="13" spans="1:20" ht="18" customHeight="1">
      <c r="A13" s="63" t="s">
        <v>90</v>
      </c>
      <c r="B13" s="64" t="s">
        <v>91</v>
      </c>
      <c r="C13" s="70"/>
      <c r="D13" s="49"/>
      <c r="E13" s="47"/>
      <c r="F13" s="47"/>
      <c r="G13" s="49"/>
      <c r="H13" s="71"/>
      <c r="I13" s="75"/>
      <c r="J13" s="48"/>
      <c r="K13" s="47"/>
      <c r="L13" s="47"/>
      <c r="M13" s="49"/>
      <c r="N13" s="71"/>
      <c r="O13" s="61"/>
      <c r="P13" s="41"/>
      <c r="Q13" s="47"/>
      <c r="R13" s="41"/>
      <c r="S13" s="41"/>
      <c r="T13" s="78"/>
    </row>
    <row r="14" spans="1:20" ht="18" customHeight="1">
      <c r="A14" s="65" t="s">
        <v>92</v>
      </c>
      <c r="B14" s="64" t="s">
        <v>105</v>
      </c>
      <c r="C14" s="70">
        <v>5</v>
      </c>
      <c r="D14" s="49"/>
      <c r="E14" s="49">
        <v>691.1</v>
      </c>
      <c r="F14" s="47"/>
      <c r="G14" s="49">
        <v>11.5</v>
      </c>
      <c r="H14" s="71"/>
      <c r="I14" s="75">
        <v>5</v>
      </c>
      <c r="J14" s="48"/>
      <c r="K14" s="47">
        <v>794.77</v>
      </c>
      <c r="L14" s="47">
        <v>115</v>
      </c>
      <c r="M14" s="49">
        <v>13.25</v>
      </c>
      <c r="N14" s="71">
        <v>131</v>
      </c>
      <c r="O14" s="61">
        <v>5</v>
      </c>
      <c r="P14" s="41"/>
      <c r="Q14" s="47">
        <v>890.14</v>
      </c>
      <c r="R14" s="41">
        <v>112</v>
      </c>
      <c r="S14" s="41">
        <v>14.84</v>
      </c>
      <c r="T14" s="78">
        <v>112</v>
      </c>
    </row>
    <row r="15" spans="1:20" s="45" customFormat="1" ht="24" customHeight="1" thickBot="1">
      <c r="A15" s="66" t="s">
        <v>5</v>
      </c>
      <c r="B15" s="67" t="s">
        <v>24</v>
      </c>
      <c r="C15" s="66"/>
      <c r="D15" s="72"/>
      <c r="E15" s="73"/>
      <c r="F15" s="73"/>
      <c r="G15" s="72"/>
      <c r="H15" s="74"/>
      <c r="I15" s="76"/>
      <c r="J15" s="77"/>
      <c r="K15" s="73"/>
      <c r="L15" s="73"/>
      <c r="M15" s="72"/>
      <c r="N15" s="74"/>
      <c r="O15" s="66"/>
      <c r="P15" s="72"/>
      <c r="Q15" s="73"/>
      <c r="R15" s="72"/>
      <c r="S15" s="72"/>
      <c r="T15" s="79"/>
    </row>
    <row r="16" spans="1:20" s="59" customFormat="1" ht="13.5" customHeight="1">
      <c r="A16" s="54"/>
      <c r="B16" s="55"/>
      <c r="C16" s="54"/>
      <c r="D16" s="54"/>
      <c r="E16" s="56"/>
      <c r="F16" s="56"/>
      <c r="G16" s="54"/>
      <c r="H16" s="54"/>
      <c r="I16" s="57"/>
      <c r="J16" s="57"/>
      <c r="K16" s="56"/>
      <c r="L16" s="56"/>
      <c r="M16" s="54"/>
      <c r="N16" s="54"/>
      <c r="O16" s="54"/>
      <c r="P16" s="54"/>
      <c r="Q16" s="56"/>
      <c r="R16" s="54"/>
      <c r="S16" s="54"/>
      <c r="T16" s="58"/>
    </row>
    <row r="17" spans="1:20" s="59" customFormat="1" ht="13.5" customHeight="1">
      <c r="A17" s="54"/>
      <c r="B17" s="55"/>
      <c r="C17" s="54"/>
      <c r="D17" s="54"/>
      <c r="E17" s="56"/>
      <c r="F17" s="56"/>
      <c r="G17" s="54"/>
      <c r="H17" s="54"/>
      <c r="I17" s="57"/>
      <c r="J17" s="57"/>
      <c r="K17" s="56"/>
      <c r="L17" s="56"/>
      <c r="M17" s="54"/>
      <c r="N17" s="54"/>
      <c r="O17" s="54"/>
      <c r="P17" s="54"/>
      <c r="Q17" s="56"/>
      <c r="R17" s="54"/>
      <c r="S17" s="54"/>
      <c r="T17" s="58"/>
    </row>
    <row r="18" spans="1:14" ht="13.5" customHeight="1">
      <c r="A18" s="50"/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</row>
    <row r="20" spans="2:18" ht="15.75" customHeight="1">
      <c r="B20" s="44" t="s">
        <v>45</v>
      </c>
      <c r="E20" s="52"/>
      <c r="F20" s="52"/>
      <c r="G20" s="52"/>
      <c r="H20" s="52"/>
      <c r="M20" s="52"/>
      <c r="N20" s="357" t="s">
        <v>337</v>
      </c>
      <c r="O20" s="357"/>
      <c r="P20" s="357"/>
      <c r="Q20" s="357"/>
      <c r="R20" s="52"/>
    </row>
    <row r="21" spans="5:18" ht="18.75" customHeight="1">
      <c r="E21" s="352" t="s">
        <v>47</v>
      </c>
      <c r="F21" s="352"/>
      <c r="G21" s="352"/>
      <c r="H21" s="352"/>
      <c r="I21" s="53"/>
      <c r="J21" s="53"/>
      <c r="K21" s="53"/>
      <c r="L21" s="53"/>
      <c r="M21" s="352" t="s">
        <v>48</v>
      </c>
      <c r="N21" s="352"/>
      <c r="O21" s="352"/>
      <c r="P21" s="352"/>
      <c r="Q21" s="352"/>
      <c r="R21" s="352"/>
    </row>
  </sheetData>
  <sheetProtection/>
  <mergeCells count="12">
    <mergeCell ref="M21:R21"/>
    <mergeCell ref="C3:O3"/>
    <mergeCell ref="O7:T7"/>
    <mergeCell ref="C7:H7"/>
    <mergeCell ref="I7:N7"/>
    <mergeCell ref="A5:T5"/>
    <mergeCell ref="A3:B3"/>
    <mergeCell ref="N20:Q20"/>
    <mergeCell ref="A1:B1"/>
    <mergeCell ref="A7:A9"/>
    <mergeCell ref="B7:B9"/>
    <mergeCell ref="E21:H21"/>
  </mergeCells>
  <printOptions/>
  <pageMargins left="0.76" right="0.27" top="1" bottom="1" header="0.5" footer="0.5"/>
  <pageSetup fitToHeight="1" fitToWidth="1" horizontalDpi="600" verticalDpi="6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40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6.140625" style="4" customWidth="1"/>
    <col min="2" max="2" width="43.00390625" style="4" customWidth="1"/>
    <col min="3" max="5" width="13.421875" style="4" customWidth="1"/>
    <col min="6" max="16384" width="9.140625" style="4" customWidth="1"/>
  </cols>
  <sheetData>
    <row r="1" spans="1:2" ht="12.75">
      <c r="A1" s="89" t="s">
        <v>108</v>
      </c>
      <c r="B1" s="89"/>
    </row>
    <row r="3" spans="1:5" ht="37.5" customHeight="1">
      <c r="A3" s="358" t="s">
        <v>116</v>
      </c>
      <c r="B3" s="358"/>
      <c r="C3" s="358"/>
      <c r="D3" s="358"/>
      <c r="E3" s="358"/>
    </row>
    <row r="4" spans="1:5" ht="18.75" customHeight="1">
      <c r="A4" s="366" t="s">
        <v>336</v>
      </c>
      <c r="B4" s="366"/>
      <c r="C4" s="366"/>
      <c r="D4" s="366"/>
      <c r="E4" s="366"/>
    </row>
    <row r="5" spans="1:5" ht="18" customHeight="1">
      <c r="A5" s="367" t="s">
        <v>112</v>
      </c>
      <c r="B5" s="367"/>
      <c r="C5" s="367"/>
      <c r="D5" s="367"/>
      <c r="E5" s="367"/>
    </row>
    <row r="6" spans="1:5" ht="14.25" customHeight="1">
      <c r="A6" s="94"/>
      <c r="B6" s="94"/>
      <c r="C6" s="94"/>
      <c r="D6" s="94"/>
      <c r="E6" s="99" t="s">
        <v>130</v>
      </c>
    </row>
    <row r="7" ht="14.25" customHeight="1">
      <c r="E7" s="4" t="s">
        <v>131</v>
      </c>
    </row>
    <row r="8" spans="1:5" ht="17.25" customHeight="1">
      <c r="A8" s="359" t="s">
        <v>110</v>
      </c>
      <c r="B8" s="359" t="s">
        <v>109</v>
      </c>
      <c r="C8" s="361" t="s">
        <v>219</v>
      </c>
      <c r="D8" s="363"/>
      <c r="E8" s="362"/>
    </row>
    <row r="9" spans="1:5" ht="19.5" customHeight="1">
      <c r="A9" s="368"/>
      <c r="B9" s="368"/>
      <c r="C9" s="359" t="s">
        <v>24</v>
      </c>
      <c r="D9" s="361" t="s">
        <v>60</v>
      </c>
      <c r="E9" s="362"/>
    </row>
    <row r="10" spans="1:5" ht="51" customHeight="1">
      <c r="A10" s="360"/>
      <c r="B10" s="360"/>
      <c r="C10" s="360"/>
      <c r="D10" s="95" t="s">
        <v>115</v>
      </c>
      <c r="E10" s="95" t="s">
        <v>111</v>
      </c>
    </row>
    <row r="11" spans="1:5" ht="42" customHeight="1">
      <c r="A11" s="91" t="s">
        <v>2</v>
      </c>
      <c r="B11" s="92" t="s">
        <v>113</v>
      </c>
      <c r="C11" s="197"/>
      <c r="D11" s="197"/>
      <c r="E11" s="197"/>
    </row>
    <row r="12" spans="1:5" ht="42" customHeight="1">
      <c r="A12" s="91" t="s">
        <v>3</v>
      </c>
      <c r="B12" s="92" t="s">
        <v>114</v>
      </c>
      <c r="C12" s="197">
        <v>3143.43</v>
      </c>
      <c r="D12" s="197">
        <v>1294.7</v>
      </c>
      <c r="E12" s="197">
        <v>1848.73</v>
      </c>
    </row>
    <row r="13" spans="1:5" ht="42" customHeight="1">
      <c r="A13" s="91" t="s">
        <v>5</v>
      </c>
      <c r="B13" s="92" t="s">
        <v>117</v>
      </c>
      <c r="C13" s="91"/>
      <c r="D13" s="91"/>
      <c r="E13" s="91"/>
    </row>
    <row r="14" spans="1:5" ht="12.75">
      <c r="A14" s="91"/>
      <c r="B14" s="92" t="s">
        <v>118</v>
      </c>
      <c r="C14" s="91"/>
      <c r="D14" s="91"/>
      <c r="E14" s="91"/>
    </row>
    <row r="15" spans="1:5" ht="12.75">
      <c r="A15" s="91" t="s">
        <v>123</v>
      </c>
      <c r="B15" s="92" t="s">
        <v>119</v>
      </c>
      <c r="C15" s="91"/>
      <c r="D15" s="91"/>
      <c r="E15" s="91"/>
    </row>
    <row r="16" spans="1:5" ht="12.75">
      <c r="A16" s="91" t="s">
        <v>124</v>
      </c>
      <c r="B16" s="92" t="s">
        <v>120</v>
      </c>
      <c r="C16" s="91"/>
      <c r="D16" s="91"/>
      <c r="E16" s="91"/>
    </row>
    <row r="17" spans="1:5" ht="12.75">
      <c r="A17" s="91" t="s">
        <v>121</v>
      </c>
      <c r="B17" s="92" t="s">
        <v>121</v>
      </c>
      <c r="C17" s="91"/>
      <c r="D17" s="91"/>
      <c r="E17" s="91"/>
    </row>
    <row r="18" spans="1:5" ht="12.75">
      <c r="A18" s="91" t="s">
        <v>125</v>
      </c>
      <c r="B18" s="92" t="s">
        <v>122</v>
      </c>
      <c r="C18" s="91"/>
      <c r="D18" s="91"/>
      <c r="E18" s="91"/>
    </row>
    <row r="19" spans="1:5" ht="42" customHeight="1">
      <c r="A19" s="91" t="s">
        <v>7</v>
      </c>
      <c r="B19" s="92" t="s">
        <v>126</v>
      </c>
      <c r="C19" s="91"/>
      <c r="D19" s="91"/>
      <c r="E19" s="91"/>
    </row>
    <row r="20" ht="12.75">
      <c r="B20" s="21"/>
    </row>
    <row r="21" spans="1:2" ht="12.75">
      <c r="A21" s="89" t="s">
        <v>127</v>
      </c>
      <c r="B21" s="21"/>
    </row>
    <row r="22" spans="1:5" ht="17.25" customHeight="1">
      <c r="A22" s="4" t="s">
        <v>2</v>
      </c>
      <c r="B22" s="364" t="s">
        <v>128</v>
      </c>
      <c r="C22" s="364"/>
      <c r="D22" s="364"/>
      <c r="E22" s="364"/>
    </row>
    <row r="23" spans="1:5" ht="30.75" customHeight="1">
      <c r="A23" s="90" t="s">
        <v>3</v>
      </c>
      <c r="B23" s="365" t="s">
        <v>129</v>
      </c>
      <c r="C23" s="365"/>
      <c r="D23" s="365"/>
      <c r="E23" s="365"/>
    </row>
    <row r="24" spans="1:5" ht="16.5" customHeight="1">
      <c r="A24" s="90"/>
      <c r="B24" s="98"/>
      <c r="C24" s="98"/>
      <c r="D24" s="98"/>
      <c r="E24" s="98"/>
    </row>
    <row r="25" ht="12.75">
      <c r="B25" s="21"/>
    </row>
    <row r="26" spans="2:7" ht="12.75">
      <c r="B26" s="10" t="s">
        <v>45</v>
      </c>
      <c r="C26" s="17"/>
      <c r="D26" s="22"/>
      <c r="E26" s="96" t="s">
        <v>337</v>
      </c>
      <c r="F26" s="93"/>
      <c r="G26" s="93"/>
    </row>
    <row r="27" spans="2:7" ht="21" customHeight="1">
      <c r="B27" s="18"/>
      <c r="C27" s="3" t="s">
        <v>47</v>
      </c>
      <c r="D27" s="97"/>
      <c r="E27" s="88" t="s">
        <v>48</v>
      </c>
      <c r="F27" s="97"/>
      <c r="G27" s="97"/>
    </row>
    <row r="28" spans="2:7" ht="12.75">
      <c r="B28" s="21"/>
      <c r="F28" s="93"/>
      <c r="G28" s="93"/>
    </row>
    <row r="29" spans="2:7" ht="12.75">
      <c r="B29" s="21"/>
      <c r="F29" s="343"/>
      <c r="G29" s="343"/>
    </row>
    <row r="30" spans="2:7" ht="12.75">
      <c r="B30" s="21"/>
      <c r="F30" s="93"/>
      <c r="G30" s="93"/>
    </row>
    <row r="31" ht="12.75">
      <c r="B31" s="21"/>
    </row>
    <row r="32" ht="12.75">
      <c r="B32" s="21"/>
    </row>
    <row r="33" ht="12.75">
      <c r="B33" s="21"/>
    </row>
    <row r="34" ht="12.75">
      <c r="B34" s="21"/>
    </row>
    <row r="35" ht="12.75">
      <c r="B35" s="21"/>
    </row>
    <row r="36" ht="12.75">
      <c r="B36" s="21"/>
    </row>
    <row r="37" ht="12.75">
      <c r="B37" s="21"/>
    </row>
    <row r="38" ht="12.75">
      <c r="B38" s="21"/>
    </row>
    <row r="39" ht="12.75">
      <c r="B39" s="21"/>
    </row>
    <row r="40" ht="12.75">
      <c r="B40" s="21"/>
    </row>
  </sheetData>
  <sheetProtection/>
  <mergeCells count="11">
    <mergeCell ref="F29:G29"/>
    <mergeCell ref="B22:E22"/>
    <mergeCell ref="B23:E23"/>
    <mergeCell ref="A4:E4"/>
    <mergeCell ref="A5:E5"/>
    <mergeCell ref="A8:A10"/>
    <mergeCell ref="B8:B10"/>
    <mergeCell ref="A3:E3"/>
    <mergeCell ref="C9:C10"/>
    <mergeCell ref="D9:E9"/>
    <mergeCell ref="C8:E8"/>
  </mergeCells>
  <printOptions horizontalCentered="1"/>
  <pageMargins left="0.7086614173228347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37"/>
  <sheetViews>
    <sheetView tabSelected="1" workbookViewId="0" topLeftCell="A90">
      <selection activeCell="G136" sqref="G136"/>
    </sheetView>
  </sheetViews>
  <sheetFormatPr defaultColWidth="9.140625" defaultRowHeight="12.75"/>
  <cols>
    <col min="1" max="1" width="7.7109375" style="221" customWidth="1"/>
    <col min="2" max="2" width="1.7109375" style="221" customWidth="1"/>
    <col min="3" max="3" width="35.421875" style="221" customWidth="1"/>
    <col min="4" max="6" width="11.00390625" style="221" customWidth="1"/>
    <col min="7" max="7" width="11.140625" style="219" customWidth="1"/>
    <col min="8" max="8" width="13.140625" style="221" customWidth="1"/>
    <col min="9" max="9" width="12.57421875" style="221" customWidth="1"/>
    <col min="10" max="10" width="4.7109375" style="221" customWidth="1"/>
    <col min="11" max="11" width="9.57421875" style="221" customWidth="1"/>
    <col min="12" max="12" width="7.421875" style="221" customWidth="1"/>
    <col min="13" max="13" width="36.8515625" style="221" customWidth="1"/>
    <col min="14" max="16384" width="9.140625" style="221" customWidth="1"/>
  </cols>
  <sheetData>
    <row r="1" spans="1:9" ht="12.75">
      <c r="A1" s="369"/>
      <c r="B1" s="369"/>
      <c r="C1" s="369"/>
      <c r="D1" s="369"/>
      <c r="E1" s="218"/>
      <c r="F1" s="218"/>
      <c r="I1" s="219" t="s">
        <v>132</v>
      </c>
    </row>
    <row r="3" ht="12.75">
      <c r="I3" s="222" t="s">
        <v>238</v>
      </c>
    </row>
    <row r="5" spans="1:9" ht="15.75">
      <c r="A5" s="370" t="s">
        <v>133</v>
      </c>
      <c r="B5" s="370"/>
      <c r="C5" s="370"/>
      <c r="D5" s="370"/>
      <c r="E5" s="370"/>
      <c r="F5" s="370"/>
      <c r="G5" s="370"/>
      <c r="H5" s="370"/>
      <c r="I5" s="370"/>
    </row>
    <row r="6" spans="1:9" ht="15.75">
      <c r="A6" s="370" t="s">
        <v>239</v>
      </c>
      <c r="B6" s="370"/>
      <c r="C6" s="370"/>
      <c r="D6" s="370"/>
      <c r="E6" s="370"/>
      <c r="F6" s="370"/>
      <c r="G6" s="370"/>
      <c r="H6" s="370"/>
      <c r="I6" s="370"/>
    </row>
    <row r="7" spans="4:9" ht="12.75">
      <c r="D7" s="380" t="s">
        <v>222</v>
      </c>
      <c r="E7" s="380"/>
      <c r="F7" s="380" t="s">
        <v>223</v>
      </c>
      <c r="G7" s="380"/>
      <c r="H7" s="380" t="s">
        <v>224</v>
      </c>
      <c r="I7" s="380"/>
    </row>
    <row r="8" spans="1:9" ht="38.25">
      <c r="A8" s="223" t="s">
        <v>134</v>
      </c>
      <c r="B8" s="371" t="s">
        <v>135</v>
      </c>
      <c r="C8" s="372"/>
      <c r="D8" s="223" t="s">
        <v>240</v>
      </c>
      <c r="E8" s="223" t="s">
        <v>136</v>
      </c>
      <c r="F8" s="223" t="s">
        <v>240</v>
      </c>
      <c r="G8" s="223" t="s">
        <v>136</v>
      </c>
      <c r="H8" s="223" t="s">
        <v>240</v>
      </c>
      <c r="I8" s="223" t="s">
        <v>136</v>
      </c>
    </row>
    <row r="9" spans="1:9" ht="12.75">
      <c r="A9" s="224">
        <v>1</v>
      </c>
      <c r="B9" s="374">
        <v>2</v>
      </c>
      <c r="C9" s="375"/>
      <c r="D9" s="224">
        <v>3</v>
      </c>
      <c r="E9" s="224"/>
      <c r="F9" s="224"/>
      <c r="G9" s="224">
        <v>4</v>
      </c>
      <c r="H9" s="224">
        <v>5</v>
      </c>
      <c r="I9" s="224">
        <v>6</v>
      </c>
    </row>
    <row r="10" spans="1:11" ht="25.5">
      <c r="A10" s="225" t="s">
        <v>137</v>
      </c>
      <c r="B10" s="226"/>
      <c r="C10" s="227" t="s">
        <v>138</v>
      </c>
      <c r="D10" s="228">
        <f aca="true" t="shared" si="0" ref="D10:I10">D12+D13</f>
        <v>27101.9327</v>
      </c>
      <c r="E10" s="228">
        <f t="shared" si="0"/>
        <v>4.49617</v>
      </c>
      <c r="F10" s="228">
        <f t="shared" si="0"/>
        <v>29074.242</v>
      </c>
      <c r="G10" s="228">
        <f t="shared" si="0"/>
        <v>5.2162</v>
      </c>
      <c r="H10" s="228">
        <f t="shared" si="0"/>
        <v>33475.412000000004</v>
      </c>
      <c r="I10" s="229">
        <f t="shared" si="0"/>
        <v>6.184447108843536</v>
      </c>
      <c r="K10" s="230"/>
    </row>
    <row r="11" spans="1:9" ht="12.75">
      <c r="A11" s="231"/>
      <c r="B11" s="232"/>
      <c r="C11" s="233" t="s">
        <v>139</v>
      </c>
      <c r="D11" s="234"/>
      <c r="E11" s="234"/>
      <c r="F11" s="234"/>
      <c r="G11" s="235"/>
      <c r="H11" s="234"/>
      <c r="I11" s="235"/>
    </row>
    <row r="12" spans="1:9" ht="12.75">
      <c r="A12" s="231" t="s">
        <v>140</v>
      </c>
      <c r="B12" s="232"/>
      <c r="C12" s="233" t="s">
        <v>141</v>
      </c>
      <c r="D12" s="234"/>
      <c r="E12" s="234"/>
      <c r="F12" s="234"/>
      <c r="G12" s="235"/>
      <c r="H12" s="234"/>
      <c r="I12" s="235"/>
    </row>
    <row r="13" spans="1:9" ht="12.75">
      <c r="A13" s="231" t="s">
        <v>142</v>
      </c>
      <c r="B13" s="232"/>
      <c r="C13" s="233" t="s">
        <v>143</v>
      </c>
      <c r="D13" s="234">
        <f aca="true" t="shared" si="1" ref="D13:I13">SUM(D15:D16)</f>
        <v>27101.9327</v>
      </c>
      <c r="E13" s="234">
        <f t="shared" si="1"/>
        <v>4.49617</v>
      </c>
      <c r="F13" s="234">
        <f t="shared" si="1"/>
        <v>29074.242</v>
      </c>
      <c r="G13" s="234">
        <f t="shared" si="1"/>
        <v>5.2162</v>
      </c>
      <c r="H13" s="234">
        <f t="shared" si="1"/>
        <v>33475.412000000004</v>
      </c>
      <c r="I13" s="235">
        <f t="shared" si="1"/>
        <v>6.184447108843536</v>
      </c>
    </row>
    <row r="14" spans="1:9" ht="12.75">
      <c r="A14" s="231"/>
      <c r="B14" s="232"/>
      <c r="C14" s="233" t="s">
        <v>139</v>
      </c>
      <c r="D14" s="234"/>
      <c r="E14" s="234"/>
      <c r="F14" s="234"/>
      <c r="G14" s="235"/>
      <c r="H14" s="234"/>
      <c r="I14" s="235"/>
    </row>
    <row r="15" spans="1:9" s="241" customFormat="1" ht="25.5">
      <c r="A15" s="236" t="s">
        <v>145</v>
      </c>
      <c r="B15" s="237"/>
      <c r="C15" s="238" t="s">
        <v>241</v>
      </c>
      <c r="D15" s="239">
        <f aca="true" t="shared" si="2" ref="D15:I15">D36+D68+D90+D114</f>
        <v>27101.9327</v>
      </c>
      <c r="E15" s="239">
        <f t="shared" si="2"/>
        <v>4.49617</v>
      </c>
      <c r="F15" s="239">
        <f t="shared" si="2"/>
        <v>29074.242</v>
      </c>
      <c r="G15" s="239">
        <f t="shared" si="2"/>
        <v>5.2162</v>
      </c>
      <c r="H15" s="239">
        <f t="shared" si="2"/>
        <v>33475.412000000004</v>
      </c>
      <c r="I15" s="240">
        <f t="shared" si="2"/>
        <v>6.184447108843536</v>
      </c>
    </row>
    <row r="16" spans="1:9" s="241" customFormat="1" ht="12.75">
      <c r="A16" s="236" t="s">
        <v>242</v>
      </c>
      <c r="B16" s="237"/>
      <c r="C16" s="238" t="s">
        <v>146</v>
      </c>
      <c r="D16" s="239"/>
      <c r="E16" s="239"/>
      <c r="F16" s="239"/>
      <c r="G16" s="240"/>
      <c r="H16" s="239"/>
      <c r="I16" s="240"/>
    </row>
    <row r="17" spans="1:9" s="247" customFormat="1" ht="12.75">
      <c r="A17" s="242" t="s">
        <v>147</v>
      </c>
      <c r="B17" s="243"/>
      <c r="C17" s="244" t="s">
        <v>148</v>
      </c>
      <c r="D17" s="245">
        <v>2187.2735</v>
      </c>
      <c r="E17" s="245">
        <f>E38+E70+E92+E116</f>
        <v>0.2248</v>
      </c>
      <c r="F17" s="245">
        <f>F38+F70+F92+F116</f>
        <v>2245</v>
      </c>
      <c r="G17" s="245">
        <f>G38+G70+G92+G116</f>
        <v>0.275</v>
      </c>
      <c r="H17" s="245">
        <f>H38+H70+H92+H116</f>
        <v>2232.3</v>
      </c>
      <c r="I17" s="246">
        <f>I38+I70+I92+I116</f>
        <v>0.236</v>
      </c>
    </row>
    <row r="18" spans="1:9" ht="25.5">
      <c r="A18" s="248" t="s">
        <v>149</v>
      </c>
      <c r="B18" s="226"/>
      <c r="C18" s="227" t="s">
        <v>150</v>
      </c>
      <c r="D18" s="249">
        <f aca="true" t="shared" si="3" ref="D18:I18">D20+D25</f>
        <v>24914.6587</v>
      </c>
      <c r="E18" s="249">
        <f t="shared" si="3"/>
        <v>4.27137</v>
      </c>
      <c r="F18" s="249">
        <f t="shared" si="3"/>
        <v>26829.242000000006</v>
      </c>
      <c r="G18" s="249">
        <f t="shared" si="3"/>
        <v>4.9412</v>
      </c>
      <c r="H18" s="249">
        <f t="shared" si="3"/>
        <v>31243.112</v>
      </c>
      <c r="I18" s="252">
        <f t="shared" si="3"/>
        <v>5.948447108843538</v>
      </c>
    </row>
    <row r="19" spans="1:9" ht="12.75">
      <c r="A19" s="231"/>
      <c r="B19" s="232"/>
      <c r="C19" s="233" t="s">
        <v>151</v>
      </c>
      <c r="D19" s="234"/>
      <c r="E19" s="234"/>
      <c r="F19" s="234"/>
      <c r="G19" s="235"/>
      <c r="H19" s="234"/>
      <c r="I19" s="235"/>
    </row>
    <row r="20" spans="1:9" ht="12.75">
      <c r="A20" s="231" t="s">
        <v>152</v>
      </c>
      <c r="B20" s="232"/>
      <c r="C20" s="233" t="s">
        <v>243</v>
      </c>
      <c r="D20" s="234">
        <f aca="true" t="shared" si="4" ref="D20:I20">D41+D73+D95+D119</f>
        <v>22074.2383</v>
      </c>
      <c r="E20" s="234">
        <f t="shared" si="4"/>
        <v>3.8148</v>
      </c>
      <c r="F20" s="234">
        <f t="shared" si="4"/>
        <v>24415.000000000004</v>
      </c>
      <c r="G20" s="234">
        <f t="shared" si="4"/>
        <v>4.7212000000000005</v>
      </c>
      <c r="H20" s="234">
        <f t="shared" si="4"/>
        <v>28405.985</v>
      </c>
      <c r="I20" s="235">
        <f t="shared" si="4"/>
        <v>5.616363775510204</v>
      </c>
    </row>
    <row r="21" spans="1:9" ht="12.75">
      <c r="A21" s="231" t="s">
        <v>210</v>
      </c>
      <c r="B21" s="232"/>
      <c r="C21" s="233" t="s">
        <v>244</v>
      </c>
      <c r="D21" s="234">
        <f aca="true" t="shared" si="5" ref="D21:I21">D42</f>
        <v>11342.6597</v>
      </c>
      <c r="E21" s="234">
        <f t="shared" si="5"/>
        <v>1.9352</v>
      </c>
      <c r="F21" s="234">
        <f t="shared" si="5"/>
        <v>12905</v>
      </c>
      <c r="G21" s="234">
        <f t="shared" si="5"/>
        <v>2.95</v>
      </c>
      <c r="H21" s="234">
        <f t="shared" si="5"/>
        <v>15271.064</v>
      </c>
      <c r="I21" s="234">
        <f t="shared" si="5"/>
        <v>3.364</v>
      </c>
    </row>
    <row r="22" spans="1:9" ht="12.75">
      <c r="A22" s="231" t="s">
        <v>245</v>
      </c>
      <c r="B22" s="232"/>
      <c r="C22" s="233" t="s">
        <v>246</v>
      </c>
      <c r="D22" s="234">
        <f aca="true" t="shared" si="6" ref="D22:I22">D43+D95</f>
        <v>10731.5786</v>
      </c>
      <c r="E22" s="234">
        <f t="shared" si="6"/>
        <v>1.8796</v>
      </c>
      <c r="F22" s="234">
        <f t="shared" si="6"/>
        <v>11510</v>
      </c>
      <c r="G22" s="234">
        <f t="shared" si="6"/>
        <v>1.7711999999999997</v>
      </c>
      <c r="H22" s="234">
        <f t="shared" si="6"/>
        <v>13134.921</v>
      </c>
      <c r="I22" s="234">
        <f t="shared" si="6"/>
        <v>2.252363775510204</v>
      </c>
    </row>
    <row r="23" spans="1:9" ht="12.75">
      <c r="A23" s="231" t="s">
        <v>247</v>
      </c>
      <c r="B23" s="232"/>
      <c r="C23" s="238" t="s">
        <v>248</v>
      </c>
      <c r="D23" s="234"/>
      <c r="E23" s="234"/>
      <c r="F23" s="234"/>
      <c r="G23" s="235"/>
      <c r="H23" s="234"/>
      <c r="I23" s="235"/>
    </row>
    <row r="24" spans="1:9" ht="12.75">
      <c r="A24" s="231" t="s">
        <v>249</v>
      </c>
      <c r="B24" s="232"/>
      <c r="C24" s="233" t="s">
        <v>250</v>
      </c>
      <c r="D24" s="234"/>
      <c r="E24" s="234"/>
      <c r="F24" s="234"/>
      <c r="G24" s="235"/>
      <c r="H24" s="234"/>
      <c r="I24" s="235"/>
    </row>
    <row r="25" spans="1:9" ht="12.75">
      <c r="A25" s="231" t="s">
        <v>154</v>
      </c>
      <c r="B25" s="232"/>
      <c r="C25" s="233" t="s">
        <v>251</v>
      </c>
      <c r="D25" s="234">
        <f aca="true" t="shared" si="7" ref="D25:I25">D26+D28+D29</f>
        <v>2840.4204</v>
      </c>
      <c r="E25" s="234">
        <f t="shared" si="7"/>
        <v>0.45657000000000003</v>
      </c>
      <c r="F25" s="234">
        <f t="shared" si="7"/>
        <v>2414.242</v>
      </c>
      <c r="G25" s="234">
        <f t="shared" si="7"/>
        <v>0.22000000000000003</v>
      </c>
      <c r="H25" s="234">
        <f t="shared" si="7"/>
        <v>2837.127</v>
      </c>
      <c r="I25" s="234">
        <f t="shared" si="7"/>
        <v>0.33208333333333334</v>
      </c>
    </row>
    <row r="26" spans="1:9" ht="25.5">
      <c r="A26" s="236" t="s">
        <v>156</v>
      </c>
      <c r="B26" s="237"/>
      <c r="C26" s="238" t="s">
        <v>252</v>
      </c>
      <c r="D26" s="239">
        <v>2671.5994</v>
      </c>
      <c r="E26" s="239">
        <f>E54+E79+E103+E125</f>
        <v>0.4307</v>
      </c>
      <c r="F26" s="239">
        <f>F54+F79+F103+F125</f>
        <v>2249.242</v>
      </c>
      <c r="G26" s="239">
        <f>G54+G79+G103+G125</f>
        <v>0.2</v>
      </c>
      <c r="H26" s="239">
        <f>H54+H79+H103+H125</f>
        <v>2671.599</v>
      </c>
      <c r="I26" s="239">
        <f>I54+I79+I103+I125</f>
        <v>0.30383333333333334</v>
      </c>
    </row>
    <row r="27" spans="1:9" ht="25.5">
      <c r="A27" s="231" t="s">
        <v>157</v>
      </c>
      <c r="B27" s="232"/>
      <c r="C27" s="233" t="s">
        <v>158</v>
      </c>
      <c r="D27" s="239">
        <f aca="true" t="shared" si="8" ref="D27:I27">D26-D15</f>
        <v>-24430.333300000002</v>
      </c>
      <c r="E27" s="239">
        <f t="shared" si="8"/>
        <v>-4.06547</v>
      </c>
      <c r="F27" s="239">
        <f t="shared" si="8"/>
        <v>-26825</v>
      </c>
      <c r="G27" s="239">
        <f t="shared" si="8"/>
        <v>-5.0161999999999995</v>
      </c>
      <c r="H27" s="239">
        <f t="shared" si="8"/>
        <v>-30803.813000000002</v>
      </c>
      <c r="I27" s="240">
        <f t="shared" si="8"/>
        <v>-5.880613775510203</v>
      </c>
    </row>
    <row r="28" spans="1:9" ht="25.5">
      <c r="A28" s="231" t="s">
        <v>253</v>
      </c>
      <c r="B28" s="232"/>
      <c r="C28" s="238" t="s">
        <v>254</v>
      </c>
      <c r="D28" s="239">
        <v>75.292</v>
      </c>
      <c r="E28" s="239">
        <f aca="true" t="shared" si="9" ref="E28:I29">E56</f>
        <v>0.01227</v>
      </c>
      <c r="F28" s="239">
        <f t="shared" si="9"/>
        <v>72</v>
      </c>
      <c r="G28" s="239">
        <f t="shared" si="9"/>
        <v>0.01</v>
      </c>
      <c r="H28" s="239">
        <f t="shared" si="9"/>
        <v>72</v>
      </c>
      <c r="I28" s="239">
        <f t="shared" si="9"/>
        <v>0.011999999999999999</v>
      </c>
    </row>
    <row r="29" spans="1:9" ht="25.5">
      <c r="A29" s="253" t="s">
        <v>159</v>
      </c>
      <c r="B29" s="254"/>
      <c r="C29" s="255" t="s">
        <v>255</v>
      </c>
      <c r="D29" s="234">
        <v>93.529</v>
      </c>
      <c r="E29" s="234">
        <f t="shared" si="9"/>
        <v>0.0136</v>
      </c>
      <c r="F29" s="234">
        <f t="shared" si="9"/>
        <v>93</v>
      </c>
      <c r="G29" s="234">
        <f t="shared" si="9"/>
        <v>0.01</v>
      </c>
      <c r="H29" s="234">
        <f t="shared" si="9"/>
        <v>93.52799999999999</v>
      </c>
      <c r="I29" s="234">
        <f t="shared" si="9"/>
        <v>0.01625</v>
      </c>
    </row>
    <row r="30" spans="1:9" ht="25.5">
      <c r="A30" s="231" t="s">
        <v>159</v>
      </c>
      <c r="B30" s="256"/>
      <c r="C30" s="257" t="s">
        <v>160</v>
      </c>
      <c r="D30" s="234">
        <f aca="true" t="shared" si="10" ref="D30:I30">D28+D29-D15</f>
        <v>-26933.1117</v>
      </c>
      <c r="E30" s="234">
        <f t="shared" si="10"/>
        <v>-4.4703</v>
      </c>
      <c r="F30" s="234">
        <f t="shared" si="10"/>
        <v>-28909.242</v>
      </c>
      <c r="G30" s="234">
        <f t="shared" si="10"/>
        <v>-5.1962</v>
      </c>
      <c r="H30" s="234">
        <f t="shared" si="10"/>
        <v>-33309.884000000005</v>
      </c>
      <c r="I30" s="234">
        <f t="shared" si="10"/>
        <v>-6.1561971088435365</v>
      </c>
    </row>
    <row r="31" spans="1:9" ht="25.5">
      <c r="A31" s="225" t="s">
        <v>161</v>
      </c>
      <c r="B31" s="226"/>
      <c r="C31" s="227" t="s">
        <v>256</v>
      </c>
      <c r="D31" s="249">
        <f aca="true" t="shared" si="11" ref="D31:I31">D33+D34</f>
        <v>27101.9327</v>
      </c>
      <c r="E31" s="249">
        <f t="shared" si="11"/>
        <v>4.49617</v>
      </c>
      <c r="F31" s="249">
        <f t="shared" si="11"/>
        <v>29074.242</v>
      </c>
      <c r="G31" s="249">
        <f t="shared" si="11"/>
        <v>5.2162</v>
      </c>
      <c r="H31" s="249">
        <f t="shared" si="11"/>
        <v>33475.412000000004</v>
      </c>
      <c r="I31" s="252">
        <f t="shared" si="11"/>
        <v>6.184447108843536</v>
      </c>
    </row>
    <row r="32" spans="1:9" ht="12.75">
      <c r="A32" s="231"/>
      <c r="B32" s="232"/>
      <c r="C32" s="233" t="s">
        <v>139</v>
      </c>
      <c r="D32" s="234"/>
      <c r="E32" s="234"/>
      <c r="F32" s="234"/>
      <c r="G32" s="235"/>
      <c r="H32" s="234"/>
      <c r="I32" s="235"/>
    </row>
    <row r="33" spans="1:9" ht="12.75">
      <c r="A33" s="231" t="s">
        <v>162</v>
      </c>
      <c r="B33" s="232"/>
      <c r="C33" s="233" t="s">
        <v>141</v>
      </c>
      <c r="D33" s="239"/>
      <c r="E33" s="239"/>
      <c r="F33" s="239"/>
      <c r="G33" s="235"/>
      <c r="H33" s="239"/>
      <c r="I33" s="235"/>
    </row>
    <row r="34" spans="1:9" ht="12.75">
      <c r="A34" s="231" t="s">
        <v>163</v>
      </c>
      <c r="B34" s="232"/>
      <c r="C34" s="233" t="s">
        <v>143</v>
      </c>
      <c r="D34" s="258">
        <f aca="true" t="shared" si="12" ref="D34:I34">SUM(D36:D37)</f>
        <v>27101.9327</v>
      </c>
      <c r="E34" s="258">
        <f t="shared" si="12"/>
        <v>4.49617</v>
      </c>
      <c r="F34" s="258">
        <f t="shared" si="12"/>
        <v>29074.242</v>
      </c>
      <c r="G34" s="258">
        <f t="shared" si="12"/>
        <v>5.2162</v>
      </c>
      <c r="H34" s="258">
        <f t="shared" si="12"/>
        <v>33475.412000000004</v>
      </c>
      <c r="I34" s="258">
        <f t="shared" si="12"/>
        <v>6.184447108843536</v>
      </c>
    </row>
    <row r="35" spans="1:9" ht="12.75">
      <c r="A35" s="231"/>
      <c r="B35" s="232"/>
      <c r="C35" s="233" t="s">
        <v>139</v>
      </c>
      <c r="D35" s="234"/>
      <c r="E35" s="234"/>
      <c r="F35" s="234"/>
      <c r="G35" s="235"/>
      <c r="H35" s="234"/>
      <c r="I35" s="235"/>
    </row>
    <row r="36" spans="1:9" s="241" customFormat="1" ht="25.5">
      <c r="A36" s="236" t="s">
        <v>164</v>
      </c>
      <c r="B36" s="237"/>
      <c r="C36" s="238" t="s">
        <v>257</v>
      </c>
      <c r="D36" s="259">
        <f aca="true" t="shared" si="13" ref="D36:I36">D93+D92+D43+D42+D53+D38</f>
        <v>27101.9327</v>
      </c>
      <c r="E36" s="259">
        <f t="shared" si="13"/>
        <v>4.49617</v>
      </c>
      <c r="F36" s="259">
        <f t="shared" si="13"/>
        <v>29074.242</v>
      </c>
      <c r="G36" s="259">
        <f t="shared" si="13"/>
        <v>5.2162</v>
      </c>
      <c r="H36" s="259">
        <f t="shared" si="13"/>
        <v>33475.412000000004</v>
      </c>
      <c r="I36" s="259">
        <f t="shared" si="13"/>
        <v>6.184447108843536</v>
      </c>
    </row>
    <row r="37" spans="1:9" s="241" customFormat="1" ht="12.75">
      <c r="A37" s="236" t="s">
        <v>165</v>
      </c>
      <c r="B37" s="237"/>
      <c r="C37" s="238" t="s">
        <v>146</v>
      </c>
      <c r="D37" s="239"/>
      <c r="E37" s="239"/>
      <c r="F37" s="239"/>
      <c r="G37" s="240"/>
      <c r="H37" s="239"/>
      <c r="I37" s="240"/>
    </row>
    <row r="38" spans="1:9" s="262" customFormat="1" ht="12.75">
      <c r="A38" s="242" t="s">
        <v>166</v>
      </c>
      <c r="B38" s="243"/>
      <c r="C38" s="244" t="s">
        <v>167</v>
      </c>
      <c r="D38" s="260">
        <v>2187.274</v>
      </c>
      <c r="E38" s="260">
        <v>0.2248</v>
      </c>
      <c r="F38" s="260">
        <v>2245</v>
      </c>
      <c r="G38" s="261">
        <v>0.275</v>
      </c>
      <c r="H38" s="260">
        <v>2232.3</v>
      </c>
      <c r="I38" s="261">
        <v>0.236</v>
      </c>
    </row>
    <row r="39" spans="1:9" s="263" customFormat="1" ht="12.75">
      <c r="A39" s="225" t="s">
        <v>168</v>
      </c>
      <c r="B39" s="226"/>
      <c r="C39" s="227" t="s">
        <v>169</v>
      </c>
      <c r="D39" s="228">
        <f aca="true" t="shared" si="14" ref="D39:I39">D41+D53</f>
        <v>24763.9359</v>
      </c>
      <c r="E39" s="228">
        <f t="shared" si="14"/>
        <v>4.23737</v>
      </c>
      <c r="F39" s="228">
        <f t="shared" si="14"/>
        <v>26685.273</v>
      </c>
      <c r="G39" s="228">
        <f t="shared" si="14"/>
        <v>4.912</v>
      </c>
      <c r="H39" s="228">
        <f t="shared" si="14"/>
        <v>31059.712</v>
      </c>
      <c r="I39" s="229">
        <f t="shared" si="14"/>
        <v>5.918241666666667</v>
      </c>
    </row>
    <row r="40" spans="1:20" ht="12.75">
      <c r="A40" s="231"/>
      <c r="B40" s="232"/>
      <c r="C40" s="233" t="s">
        <v>151</v>
      </c>
      <c r="D40" s="234"/>
      <c r="E40" s="234"/>
      <c r="F40" s="234"/>
      <c r="G40" s="235"/>
      <c r="H40" s="234"/>
      <c r="I40" s="235"/>
      <c r="T40" s="262"/>
    </row>
    <row r="41" spans="1:20" ht="12.75">
      <c r="A41" s="231" t="s">
        <v>170</v>
      </c>
      <c r="B41" s="232"/>
      <c r="C41" s="233" t="s">
        <v>243</v>
      </c>
      <c r="D41" s="234">
        <f aca="true" t="shared" si="15" ref="D41:I41">D42+D43</f>
        <v>21923.5155</v>
      </c>
      <c r="E41" s="234">
        <f t="shared" si="15"/>
        <v>3.7808</v>
      </c>
      <c r="F41" s="234">
        <f t="shared" si="15"/>
        <v>24271.031000000003</v>
      </c>
      <c r="G41" s="234">
        <f t="shared" si="15"/>
        <v>4.692</v>
      </c>
      <c r="H41" s="234">
        <f t="shared" si="15"/>
        <v>28222.585</v>
      </c>
      <c r="I41" s="235">
        <f t="shared" si="15"/>
        <v>5.586158333333334</v>
      </c>
      <c r="T41" s="262"/>
    </row>
    <row r="42" spans="1:20" ht="25.5">
      <c r="A42" s="231" t="s">
        <v>258</v>
      </c>
      <c r="B42" s="232"/>
      <c r="C42" s="233" t="s">
        <v>259</v>
      </c>
      <c r="D42" s="264">
        <v>11342.6597</v>
      </c>
      <c r="E42" s="264">
        <v>1.9352</v>
      </c>
      <c r="F42" s="264">
        <v>12905</v>
      </c>
      <c r="G42" s="265">
        <v>2.95</v>
      </c>
      <c r="H42" s="312">
        <v>15271.064</v>
      </c>
      <c r="I42" s="313">
        <v>3.364</v>
      </c>
      <c r="L42" s="319"/>
      <c r="M42" s="319"/>
      <c r="N42" s="319"/>
      <c r="O42" s="319"/>
      <c r="P42" s="319"/>
      <c r="Q42" s="319"/>
      <c r="R42" s="319"/>
      <c r="T42" s="262"/>
    </row>
    <row r="43" spans="1:20" ht="12.75">
      <c r="A43" s="231" t="s">
        <v>260</v>
      </c>
      <c r="B43" s="266"/>
      <c r="C43" s="233" t="s">
        <v>246</v>
      </c>
      <c r="D43" s="234">
        <f aca="true" t="shared" si="16" ref="D43:I43">SUM(D44:D52)</f>
        <v>10580.855800000001</v>
      </c>
      <c r="E43" s="234">
        <f t="shared" si="16"/>
        <v>1.8456</v>
      </c>
      <c r="F43" s="234">
        <f t="shared" si="16"/>
        <v>11366.031</v>
      </c>
      <c r="G43" s="234">
        <f t="shared" si="16"/>
        <v>1.7419999999999998</v>
      </c>
      <c r="H43" s="234">
        <f t="shared" si="16"/>
        <v>12951.521</v>
      </c>
      <c r="I43" s="234">
        <f t="shared" si="16"/>
        <v>2.2221583333333332</v>
      </c>
      <c r="L43" s="319"/>
      <c r="M43" s="319"/>
      <c r="N43" s="319"/>
      <c r="O43" s="319"/>
      <c r="P43" s="319"/>
      <c r="Q43" s="319"/>
      <c r="R43" s="319"/>
      <c r="T43" s="262"/>
    </row>
    <row r="44" spans="1:20" ht="12.75">
      <c r="A44" s="253" t="s">
        <v>261</v>
      </c>
      <c r="B44" s="254"/>
      <c r="C44" s="267" t="s">
        <v>262</v>
      </c>
      <c r="D44" s="268">
        <v>482.982</v>
      </c>
      <c r="E44" s="268">
        <v>0.0757</v>
      </c>
      <c r="F44" s="268">
        <v>227.145</v>
      </c>
      <c r="G44" s="269">
        <v>0.02</v>
      </c>
      <c r="H44" s="268">
        <v>405</v>
      </c>
      <c r="I44" s="269">
        <v>0.09366666666666666</v>
      </c>
      <c r="L44" s="319"/>
      <c r="M44" s="320"/>
      <c r="N44" s="319"/>
      <c r="O44" s="319"/>
      <c r="P44" s="319"/>
      <c r="Q44" s="319"/>
      <c r="R44" s="319"/>
      <c r="T44" s="262"/>
    </row>
    <row r="45" spans="1:20" ht="12.75">
      <c r="A45" s="253" t="s">
        <v>263</v>
      </c>
      <c r="B45" s="254"/>
      <c r="C45" s="267" t="s">
        <v>264</v>
      </c>
      <c r="D45" s="268"/>
      <c r="E45" s="268"/>
      <c r="F45" s="268">
        <v>210</v>
      </c>
      <c r="G45" s="269">
        <v>0.08</v>
      </c>
      <c r="H45" s="268">
        <v>240</v>
      </c>
      <c r="I45" s="269">
        <v>0.08</v>
      </c>
      <c r="L45" s="319"/>
      <c r="M45" s="321"/>
      <c r="N45" s="319"/>
      <c r="O45" s="319"/>
      <c r="P45" s="319"/>
      <c r="Q45" s="319"/>
      <c r="R45" s="319"/>
      <c r="T45" s="262"/>
    </row>
    <row r="46" spans="1:18" ht="12.75">
      <c r="A46" s="253" t="s">
        <v>265</v>
      </c>
      <c r="B46" s="254"/>
      <c r="C46" s="270" t="s">
        <v>266</v>
      </c>
      <c r="D46" s="268">
        <v>856.552</v>
      </c>
      <c r="E46" s="268">
        <v>0.1241</v>
      </c>
      <c r="F46" s="268">
        <v>838.994</v>
      </c>
      <c r="G46" s="269">
        <v>0.1</v>
      </c>
      <c r="H46" s="268">
        <v>1530</v>
      </c>
      <c r="I46" s="269">
        <v>0.2033333333333333</v>
      </c>
      <c r="L46" s="319"/>
      <c r="M46" s="321"/>
      <c r="N46" s="319"/>
      <c r="O46" s="319"/>
      <c r="P46" s="319"/>
      <c r="Q46" s="319"/>
      <c r="R46" s="319"/>
    </row>
    <row r="47" spans="1:20" ht="12.75">
      <c r="A47" s="253" t="s">
        <v>267</v>
      </c>
      <c r="B47" s="254"/>
      <c r="C47" s="270" t="s">
        <v>268</v>
      </c>
      <c r="D47" s="268">
        <v>435.2122</v>
      </c>
      <c r="E47" s="268">
        <v>0.0924</v>
      </c>
      <c r="F47" s="268">
        <v>421.886</v>
      </c>
      <c r="G47" s="269">
        <v>0.08</v>
      </c>
      <c r="H47" s="268">
        <v>423.5</v>
      </c>
      <c r="I47" s="269">
        <v>0.04725</v>
      </c>
      <c r="L47" s="319"/>
      <c r="M47" s="322"/>
      <c r="N47" s="319"/>
      <c r="O47" s="319"/>
      <c r="P47" s="319"/>
      <c r="Q47" s="319"/>
      <c r="R47" s="319"/>
      <c r="T47" s="262"/>
    </row>
    <row r="48" spans="1:20" ht="25.5">
      <c r="A48" s="231" t="s">
        <v>269</v>
      </c>
      <c r="B48" s="271"/>
      <c r="C48" s="238" t="s">
        <v>270</v>
      </c>
      <c r="D48" s="268">
        <v>16.659</v>
      </c>
      <c r="E48" s="268">
        <v>0.0033</v>
      </c>
      <c r="F48" s="268">
        <v>16.266</v>
      </c>
      <c r="G48" s="269">
        <v>0.002</v>
      </c>
      <c r="H48" s="268">
        <v>16.659</v>
      </c>
      <c r="I48" s="269">
        <v>0.002</v>
      </c>
      <c r="L48" s="319"/>
      <c r="M48" s="321"/>
      <c r="N48" s="319"/>
      <c r="O48" s="319"/>
      <c r="P48" s="319"/>
      <c r="Q48" s="319"/>
      <c r="R48" s="319"/>
      <c r="T48" s="262"/>
    </row>
    <row r="49" spans="1:20" ht="12.75">
      <c r="A49" s="253" t="s">
        <v>271</v>
      </c>
      <c r="B49" s="254"/>
      <c r="C49" s="270" t="s">
        <v>272</v>
      </c>
      <c r="D49" s="268">
        <v>3769.757</v>
      </c>
      <c r="E49" s="268">
        <v>0.7455</v>
      </c>
      <c r="F49" s="268">
        <v>4058.21</v>
      </c>
      <c r="G49" s="269">
        <v>0.72</v>
      </c>
      <c r="H49" s="268">
        <v>4620</v>
      </c>
      <c r="I49" s="269">
        <v>0.785</v>
      </c>
      <c r="L49" s="319"/>
      <c r="M49" s="321"/>
      <c r="N49" s="319"/>
      <c r="O49" s="319"/>
      <c r="P49" s="319"/>
      <c r="Q49" s="319"/>
      <c r="R49" s="319"/>
      <c r="T49" s="262"/>
    </row>
    <row r="50" spans="1:20" ht="12.75">
      <c r="A50" s="253" t="s">
        <v>273</v>
      </c>
      <c r="B50" s="254"/>
      <c r="C50" s="270" t="s">
        <v>274</v>
      </c>
      <c r="D50" s="268">
        <v>1232.2692</v>
      </c>
      <c r="E50" s="268">
        <v>0.1919</v>
      </c>
      <c r="F50" s="268">
        <v>1200</v>
      </c>
      <c r="G50" s="269">
        <v>0.15</v>
      </c>
      <c r="H50" s="268">
        <v>1050</v>
      </c>
      <c r="I50" s="269">
        <v>0.12149166666666666</v>
      </c>
      <c r="L50" s="319"/>
      <c r="M50" s="321"/>
      <c r="N50" s="319"/>
      <c r="O50" s="319"/>
      <c r="P50" s="319"/>
      <c r="Q50" s="319"/>
      <c r="R50" s="319"/>
      <c r="T50" s="262"/>
    </row>
    <row r="51" spans="1:20" ht="12.75">
      <c r="A51" s="253" t="s">
        <v>275</v>
      </c>
      <c r="B51" s="254"/>
      <c r="C51" s="270" t="s">
        <v>276</v>
      </c>
      <c r="D51" s="268">
        <v>701.8498</v>
      </c>
      <c r="E51" s="268">
        <v>0.1644</v>
      </c>
      <c r="F51" s="268">
        <v>700</v>
      </c>
      <c r="G51" s="269">
        <v>0.14</v>
      </c>
      <c r="H51" s="268">
        <v>736.3620000000001</v>
      </c>
      <c r="I51" s="269">
        <v>0.4396666666666666</v>
      </c>
      <c r="L51" s="319"/>
      <c r="M51" s="321"/>
      <c r="N51" s="319"/>
      <c r="O51" s="319"/>
      <c r="P51" s="319"/>
      <c r="Q51" s="319"/>
      <c r="R51" s="319"/>
      <c r="T51" s="262"/>
    </row>
    <row r="52" spans="1:20" ht="14.25" customHeight="1">
      <c r="A52" s="253" t="s">
        <v>277</v>
      </c>
      <c r="B52" s="254"/>
      <c r="C52" s="272" t="s">
        <v>278</v>
      </c>
      <c r="D52" s="268">
        <v>3085.5746</v>
      </c>
      <c r="E52" s="268">
        <v>0.4483</v>
      </c>
      <c r="F52" s="268">
        <v>3693.53</v>
      </c>
      <c r="G52" s="269">
        <v>0.45</v>
      </c>
      <c r="H52" s="268">
        <v>3930</v>
      </c>
      <c r="I52" s="269">
        <v>0.44975</v>
      </c>
      <c r="L52" s="319"/>
      <c r="M52" s="321"/>
      <c r="N52" s="319"/>
      <c r="O52" s="319"/>
      <c r="P52" s="319"/>
      <c r="Q52" s="319"/>
      <c r="R52" s="319"/>
      <c r="T52" s="262"/>
    </row>
    <row r="53" spans="1:20" ht="12.75">
      <c r="A53" s="231" t="s">
        <v>171</v>
      </c>
      <c r="B53" s="256"/>
      <c r="C53" s="233" t="s">
        <v>251</v>
      </c>
      <c r="D53" s="234">
        <f aca="true" t="shared" si="17" ref="D53:I53">D54+D56+D57</f>
        <v>2840.4204</v>
      </c>
      <c r="E53" s="234">
        <f t="shared" si="17"/>
        <v>0.45657000000000003</v>
      </c>
      <c r="F53" s="234">
        <f t="shared" si="17"/>
        <v>2414.242</v>
      </c>
      <c r="G53" s="234">
        <f t="shared" si="17"/>
        <v>0.22000000000000003</v>
      </c>
      <c r="H53" s="234">
        <f t="shared" si="17"/>
        <v>2837.127</v>
      </c>
      <c r="I53" s="234">
        <f t="shared" si="17"/>
        <v>0.33208333333333334</v>
      </c>
      <c r="L53" s="319"/>
      <c r="M53" s="321"/>
      <c r="N53" s="319"/>
      <c r="O53" s="319"/>
      <c r="P53" s="319"/>
      <c r="Q53" s="319"/>
      <c r="R53" s="319"/>
      <c r="T53" s="262"/>
    </row>
    <row r="54" spans="1:20" s="241" customFormat="1" ht="25.5">
      <c r="A54" s="236" t="s">
        <v>172</v>
      </c>
      <c r="B54" s="237"/>
      <c r="C54" s="238" t="s">
        <v>279</v>
      </c>
      <c r="D54" s="273">
        <v>2671.5994</v>
      </c>
      <c r="E54" s="273">
        <v>0.4307</v>
      </c>
      <c r="F54" s="273">
        <v>2249.242</v>
      </c>
      <c r="G54" s="269">
        <v>0.2</v>
      </c>
      <c r="H54" s="273">
        <v>2671.599</v>
      </c>
      <c r="I54" s="269">
        <v>0.30383333333333334</v>
      </c>
      <c r="K54" s="318"/>
      <c r="L54" s="323"/>
      <c r="M54" s="321"/>
      <c r="N54" s="323"/>
      <c r="O54" s="323"/>
      <c r="P54" s="323"/>
      <c r="Q54" s="323"/>
      <c r="R54" s="323"/>
      <c r="T54" s="262"/>
    </row>
    <row r="55" spans="1:20" s="241" customFormat="1" ht="25.5">
      <c r="A55" s="236" t="s">
        <v>280</v>
      </c>
      <c r="B55" s="237"/>
      <c r="C55" s="233" t="s">
        <v>173</v>
      </c>
      <c r="D55" s="274">
        <f aca="true" t="shared" si="18" ref="D55:I55">D54-D36</f>
        <v>-24430.333300000002</v>
      </c>
      <c r="E55" s="274">
        <f t="shared" si="18"/>
        <v>-4.06547</v>
      </c>
      <c r="F55" s="274">
        <f t="shared" si="18"/>
        <v>-26825</v>
      </c>
      <c r="G55" s="274">
        <f t="shared" si="18"/>
        <v>-5.0161999999999995</v>
      </c>
      <c r="H55" s="274">
        <f t="shared" si="18"/>
        <v>-30803.813000000002</v>
      </c>
      <c r="I55" s="275">
        <f t="shared" si="18"/>
        <v>-5.880613775510203</v>
      </c>
      <c r="L55" s="323"/>
      <c r="M55" s="321"/>
      <c r="N55" s="323"/>
      <c r="O55" s="323"/>
      <c r="P55" s="323"/>
      <c r="Q55" s="323"/>
      <c r="R55" s="323"/>
      <c r="T55" s="262"/>
    </row>
    <row r="56" spans="1:20" s="241" customFormat="1" ht="25.5">
      <c r="A56" s="236" t="s">
        <v>174</v>
      </c>
      <c r="B56" s="276"/>
      <c r="C56" s="238" t="s">
        <v>254</v>
      </c>
      <c r="D56" s="273">
        <v>75.292</v>
      </c>
      <c r="E56" s="273">
        <v>0.01227</v>
      </c>
      <c r="F56" s="273">
        <v>72</v>
      </c>
      <c r="G56" s="277">
        <v>0.01</v>
      </c>
      <c r="H56" s="273">
        <v>72</v>
      </c>
      <c r="I56" s="277">
        <v>0.011999999999999999</v>
      </c>
      <c r="K56" s="278"/>
      <c r="L56" s="323"/>
      <c r="M56" s="321"/>
      <c r="N56" s="323"/>
      <c r="O56" s="323"/>
      <c r="P56" s="323"/>
      <c r="Q56" s="323"/>
      <c r="R56" s="323"/>
      <c r="T56" s="262"/>
    </row>
    <row r="57" spans="1:20" ht="25.5">
      <c r="A57" s="253" t="s">
        <v>175</v>
      </c>
      <c r="B57" s="254"/>
      <c r="C57" s="255" t="s">
        <v>255</v>
      </c>
      <c r="D57" s="268">
        <v>93.529</v>
      </c>
      <c r="E57" s="268">
        <v>0.0136</v>
      </c>
      <c r="F57" s="268">
        <v>93</v>
      </c>
      <c r="G57" s="269">
        <v>0.01</v>
      </c>
      <c r="H57" s="268">
        <v>93.52799999999999</v>
      </c>
      <c r="I57" s="269">
        <v>0.01625</v>
      </c>
      <c r="L57" s="319"/>
      <c r="M57" s="319"/>
      <c r="N57" s="319"/>
      <c r="O57" s="319"/>
      <c r="P57" s="319"/>
      <c r="Q57" s="319"/>
      <c r="R57" s="319"/>
      <c r="T57" s="262"/>
    </row>
    <row r="58" spans="1:20" ht="25.5">
      <c r="A58" s="231"/>
      <c r="B58" s="256"/>
      <c r="C58" s="233" t="s">
        <v>176</v>
      </c>
      <c r="D58" s="234">
        <f aca="true" t="shared" si="19" ref="D58:I58">D56+D57-D36</f>
        <v>-26933.1117</v>
      </c>
      <c r="E58" s="234">
        <f t="shared" si="19"/>
        <v>-4.4703</v>
      </c>
      <c r="F58" s="234">
        <f t="shared" si="19"/>
        <v>-28909.242</v>
      </c>
      <c r="G58" s="234">
        <f t="shared" si="19"/>
        <v>-5.1962</v>
      </c>
      <c r="H58" s="234">
        <f t="shared" si="19"/>
        <v>-33309.884000000005</v>
      </c>
      <c r="I58" s="234">
        <f t="shared" si="19"/>
        <v>-6.1561971088435365</v>
      </c>
      <c r="L58" s="319"/>
      <c r="M58" s="319"/>
      <c r="N58" s="319"/>
      <c r="O58" s="319"/>
      <c r="P58" s="319"/>
      <c r="Q58" s="319"/>
      <c r="R58" s="319"/>
      <c r="T58" s="262"/>
    </row>
    <row r="59" spans="1:20" s="263" customFormat="1" ht="12.75">
      <c r="A59" s="225" t="s">
        <v>177</v>
      </c>
      <c r="B59" s="226"/>
      <c r="C59" s="227" t="s">
        <v>281</v>
      </c>
      <c r="D59" s="228">
        <f aca="true" t="shared" si="20" ref="D59:I59">SUM(D60:D62)</f>
        <v>150.723</v>
      </c>
      <c r="E59" s="228">
        <f t="shared" si="20"/>
        <v>0.034</v>
      </c>
      <c r="F59" s="228">
        <f t="shared" si="20"/>
        <v>183.4</v>
      </c>
      <c r="G59" s="228">
        <f t="shared" si="20"/>
        <v>183.4</v>
      </c>
      <c r="H59" s="228">
        <f t="shared" si="20"/>
        <v>183.4</v>
      </c>
      <c r="I59" s="229">
        <f t="shared" si="20"/>
        <v>0.030205442176869823</v>
      </c>
      <c r="L59" s="324"/>
      <c r="M59" s="324"/>
      <c r="N59" s="324"/>
      <c r="O59" s="324"/>
      <c r="P59" s="324"/>
      <c r="Q59" s="324"/>
      <c r="R59" s="324"/>
      <c r="T59" s="262"/>
    </row>
    <row r="60" spans="1:21" ht="12.75">
      <c r="A60" s="231" t="s">
        <v>178</v>
      </c>
      <c r="B60" s="232"/>
      <c r="C60" s="279" t="s">
        <v>180</v>
      </c>
      <c r="D60" s="239"/>
      <c r="E60" s="239"/>
      <c r="F60" s="239"/>
      <c r="G60" s="235"/>
      <c r="H60" s="239"/>
      <c r="I60" s="235"/>
      <c r="T60" s="262"/>
      <c r="U60" s="280"/>
    </row>
    <row r="61" spans="1:9" ht="12.75">
      <c r="A61" s="231" t="s">
        <v>179</v>
      </c>
      <c r="B61" s="232"/>
      <c r="C61" s="279" t="s">
        <v>182</v>
      </c>
      <c r="D61" s="239">
        <v>150.723</v>
      </c>
      <c r="E61" s="239">
        <v>0.034</v>
      </c>
      <c r="F61" s="239">
        <v>183.4</v>
      </c>
      <c r="G61" s="239">
        <v>183.4</v>
      </c>
      <c r="H61" s="239">
        <v>183.4</v>
      </c>
      <c r="I61" s="239">
        <v>0.030205442176869823</v>
      </c>
    </row>
    <row r="62" spans="1:9" ht="12.75">
      <c r="A62" s="231" t="s">
        <v>181</v>
      </c>
      <c r="B62" s="232"/>
      <c r="C62" s="279" t="s">
        <v>184</v>
      </c>
      <c r="D62" s="234"/>
      <c r="E62" s="234"/>
      <c r="F62" s="234"/>
      <c r="G62" s="235"/>
      <c r="H62" s="234"/>
      <c r="I62" s="235"/>
    </row>
    <row r="63" spans="1:9" s="263" customFormat="1" ht="12.75">
      <c r="A63" s="225" t="s">
        <v>183</v>
      </c>
      <c r="B63" s="226"/>
      <c r="C63" s="227" t="s">
        <v>193</v>
      </c>
      <c r="D63" s="228"/>
      <c r="E63" s="228"/>
      <c r="F63" s="228"/>
      <c r="G63" s="229"/>
      <c r="H63" s="228"/>
      <c r="I63" s="229"/>
    </row>
    <row r="64" spans="1:9" ht="12.75">
      <c r="A64" s="231"/>
      <c r="B64" s="232"/>
      <c r="C64" s="233" t="s">
        <v>139</v>
      </c>
      <c r="D64" s="234"/>
      <c r="E64" s="234"/>
      <c r="F64" s="234"/>
      <c r="G64" s="235"/>
      <c r="H64" s="234"/>
      <c r="I64" s="235"/>
    </row>
    <row r="65" spans="1:9" ht="12.75">
      <c r="A65" s="231" t="s">
        <v>282</v>
      </c>
      <c r="B65" s="232"/>
      <c r="C65" s="233" t="s">
        <v>283</v>
      </c>
      <c r="D65" s="239"/>
      <c r="E65" s="239"/>
      <c r="F65" s="239"/>
      <c r="G65" s="235"/>
      <c r="H65" s="239"/>
      <c r="I65" s="235"/>
    </row>
    <row r="66" spans="1:9" ht="12.75">
      <c r="A66" s="231" t="s">
        <v>284</v>
      </c>
      <c r="B66" s="232"/>
      <c r="C66" s="233" t="s">
        <v>143</v>
      </c>
      <c r="D66" s="234"/>
      <c r="E66" s="234"/>
      <c r="F66" s="234"/>
      <c r="G66" s="235"/>
      <c r="H66" s="234"/>
      <c r="I66" s="235"/>
    </row>
    <row r="67" spans="1:9" ht="12.75">
      <c r="A67" s="231"/>
      <c r="B67" s="232"/>
      <c r="C67" s="233" t="s">
        <v>196</v>
      </c>
      <c r="D67" s="234"/>
      <c r="E67" s="234"/>
      <c r="F67" s="234"/>
      <c r="G67" s="235"/>
      <c r="H67" s="234"/>
      <c r="I67" s="235"/>
    </row>
    <row r="68" spans="1:9" s="241" customFormat="1" ht="12.75">
      <c r="A68" s="236" t="s">
        <v>285</v>
      </c>
      <c r="B68" s="237"/>
      <c r="C68" s="238" t="s">
        <v>144</v>
      </c>
      <c r="D68" s="239"/>
      <c r="E68" s="239"/>
      <c r="F68" s="239"/>
      <c r="G68" s="240"/>
      <c r="H68" s="239"/>
      <c r="I68" s="240"/>
    </row>
    <row r="69" spans="1:9" s="241" customFormat="1" ht="12.75">
      <c r="A69" s="236" t="s">
        <v>286</v>
      </c>
      <c r="B69" s="237"/>
      <c r="C69" s="238" t="s">
        <v>146</v>
      </c>
      <c r="D69" s="239"/>
      <c r="E69" s="239"/>
      <c r="F69" s="239"/>
      <c r="G69" s="240"/>
      <c r="H69" s="239"/>
      <c r="I69" s="240"/>
    </row>
    <row r="70" spans="1:9" s="286" customFormat="1" ht="13.5">
      <c r="A70" s="281" t="s">
        <v>185</v>
      </c>
      <c r="B70" s="282"/>
      <c r="C70" s="283" t="s">
        <v>167</v>
      </c>
      <c r="D70" s="284"/>
      <c r="E70" s="284"/>
      <c r="F70" s="284"/>
      <c r="G70" s="285"/>
      <c r="H70" s="284"/>
      <c r="I70" s="285"/>
    </row>
    <row r="71" spans="1:9" s="263" customFormat="1" ht="12.75">
      <c r="A71" s="225" t="s">
        <v>186</v>
      </c>
      <c r="B71" s="226"/>
      <c r="C71" s="227" t="s">
        <v>169</v>
      </c>
      <c r="D71" s="228"/>
      <c r="E71" s="228"/>
      <c r="F71" s="228"/>
      <c r="G71" s="229"/>
      <c r="H71" s="228"/>
      <c r="I71" s="229"/>
    </row>
    <row r="72" spans="1:9" ht="12.75">
      <c r="A72" s="231"/>
      <c r="B72" s="232"/>
      <c r="C72" s="233" t="s">
        <v>151</v>
      </c>
      <c r="D72" s="234"/>
      <c r="E72" s="234"/>
      <c r="F72" s="234"/>
      <c r="G72" s="235"/>
      <c r="H72" s="234"/>
      <c r="I72" s="235"/>
    </row>
    <row r="73" spans="1:9" ht="12.75">
      <c r="A73" s="231" t="s">
        <v>287</v>
      </c>
      <c r="B73" s="232"/>
      <c r="C73" s="233" t="s">
        <v>243</v>
      </c>
      <c r="D73" s="239"/>
      <c r="E73" s="239"/>
      <c r="F73" s="239"/>
      <c r="G73" s="240"/>
      <c r="H73" s="239"/>
      <c r="I73" s="240"/>
    </row>
    <row r="74" spans="1:9" ht="12.75">
      <c r="A74" s="231" t="s">
        <v>288</v>
      </c>
      <c r="B74" s="232"/>
      <c r="C74" s="233" t="s">
        <v>289</v>
      </c>
      <c r="D74" s="239"/>
      <c r="E74" s="239"/>
      <c r="F74" s="239"/>
      <c r="G74" s="235"/>
      <c r="H74" s="239"/>
      <c r="I74" s="235"/>
    </row>
    <row r="75" spans="1:9" ht="12.75">
      <c r="A75" s="231" t="s">
        <v>290</v>
      </c>
      <c r="B75" s="232"/>
      <c r="C75" s="233" t="s">
        <v>246</v>
      </c>
      <c r="D75" s="239"/>
      <c r="E75" s="239"/>
      <c r="F75" s="239"/>
      <c r="G75" s="240"/>
      <c r="H75" s="239"/>
      <c r="I75" s="240"/>
    </row>
    <row r="76" spans="1:9" ht="12.75">
      <c r="A76" s="231" t="s">
        <v>291</v>
      </c>
      <c r="B76" s="232"/>
      <c r="C76" s="238" t="s">
        <v>248</v>
      </c>
      <c r="D76" s="239"/>
      <c r="E76" s="239"/>
      <c r="F76" s="239"/>
      <c r="G76" s="235"/>
      <c r="H76" s="239"/>
      <c r="I76" s="235"/>
    </row>
    <row r="77" spans="1:9" ht="12.75">
      <c r="A77" s="231" t="s">
        <v>292</v>
      </c>
      <c r="B77" s="232"/>
      <c r="C77" s="233" t="s">
        <v>250</v>
      </c>
      <c r="D77" s="239"/>
      <c r="E77" s="239"/>
      <c r="F77" s="239"/>
      <c r="G77" s="235"/>
      <c r="H77" s="239"/>
      <c r="I77" s="235"/>
    </row>
    <row r="78" spans="1:9" ht="12.75">
      <c r="A78" s="231" t="s">
        <v>293</v>
      </c>
      <c r="B78" s="232"/>
      <c r="C78" s="233" t="s">
        <v>251</v>
      </c>
      <c r="D78" s="234"/>
      <c r="E78" s="234"/>
      <c r="F78" s="234"/>
      <c r="G78" s="235"/>
      <c r="H78" s="234"/>
      <c r="I78" s="235"/>
    </row>
    <row r="79" spans="1:9" s="241" customFormat="1" ht="12.75">
      <c r="A79" s="236" t="s">
        <v>294</v>
      </c>
      <c r="B79" s="237"/>
      <c r="C79" s="238" t="s">
        <v>144</v>
      </c>
      <c r="D79" s="239"/>
      <c r="E79" s="239"/>
      <c r="F79" s="239"/>
      <c r="G79" s="240"/>
      <c r="H79" s="239"/>
      <c r="I79" s="240"/>
    </row>
    <row r="80" spans="1:9" ht="25.5">
      <c r="A80" s="231" t="s">
        <v>295</v>
      </c>
      <c r="B80" s="232"/>
      <c r="C80" s="233" t="s">
        <v>296</v>
      </c>
      <c r="D80" s="234"/>
      <c r="E80" s="234"/>
      <c r="F80" s="234"/>
      <c r="G80" s="235"/>
      <c r="H80" s="234"/>
      <c r="I80" s="235"/>
    </row>
    <row r="81" spans="1:9" ht="12.75">
      <c r="A81" s="231" t="s">
        <v>297</v>
      </c>
      <c r="B81" s="232"/>
      <c r="C81" s="238" t="s">
        <v>250</v>
      </c>
      <c r="D81" s="234"/>
      <c r="E81" s="234"/>
      <c r="F81" s="234"/>
      <c r="G81" s="235"/>
      <c r="H81" s="234"/>
      <c r="I81" s="235"/>
    </row>
    <row r="82" spans="1:9" ht="25.5">
      <c r="A82" s="231" t="s">
        <v>298</v>
      </c>
      <c r="B82" s="232"/>
      <c r="C82" s="233" t="s">
        <v>299</v>
      </c>
      <c r="D82" s="234"/>
      <c r="E82" s="234"/>
      <c r="F82" s="234"/>
      <c r="G82" s="235"/>
      <c r="H82" s="234"/>
      <c r="I82" s="235"/>
    </row>
    <row r="83" spans="1:9" s="263" customFormat="1" ht="12.75">
      <c r="A83" s="225" t="s">
        <v>187</v>
      </c>
      <c r="B83" s="226"/>
      <c r="C83" s="227" t="s">
        <v>202</v>
      </c>
      <c r="D83" s="228"/>
      <c r="E83" s="228"/>
      <c r="F83" s="228"/>
      <c r="G83" s="229"/>
      <c r="H83" s="228"/>
      <c r="I83" s="229"/>
    </row>
    <row r="84" spans="1:9" ht="12.75">
      <c r="A84" s="231" t="s">
        <v>188</v>
      </c>
      <c r="B84" s="232"/>
      <c r="C84" s="279" t="s">
        <v>182</v>
      </c>
      <c r="D84" s="239"/>
      <c r="E84" s="239"/>
      <c r="F84" s="239"/>
      <c r="G84" s="235"/>
      <c r="H84" s="239"/>
      <c r="I84" s="235"/>
    </row>
    <row r="85" spans="1:9" ht="12.75">
      <c r="A85" s="231" t="s">
        <v>189</v>
      </c>
      <c r="B85" s="232"/>
      <c r="C85" s="279" t="s">
        <v>184</v>
      </c>
      <c r="D85" s="239"/>
      <c r="E85" s="239"/>
      <c r="F85" s="239"/>
      <c r="G85" s="235"/>
      <c r="H85" s="239"/>
      <c r="I85" s="235"/>
    </row>
    <row r="86" spans="1:9" s="292" customFormat="1" ht="12.75">
      <c r="A86" s="287" t="s">
        <v>190</v>
      </c>
      <c r="B86" s="288"/>
      <c r="C86" s="289" t="s">
        <v>205</v>
      </c>
      <c r="D86" s="290">
        <v>150.723</v>
      </c>
      <c r="E86" s="290">
        <v>0.034</v>
      </c>
      <c r="F86" s="290">
        <f>F88+F89+F84+F61</f>
        <v>183.4</v>
      </c>
      <c r="G86" s="290">
        <f>G88+G89+G84+G61</f>
        <v>183.4</v>
      </c>
      <c r="H86" s="290">
        <f>H88+H89+H84+H61</f>
        <v>183.4</v>
      </c>
      <c r="I86" s="291">
        <f>I88+I89+I84+I61</f>
        <v>0.030205442176869823</v>
      </c>
    </row>
    <row r="87" spans="1:9" ht="12.75">
      <c r="A87" s="231"/>
      <c r="B87" s="232"/>
      <c r="C87" s="233" t="s">
        <v>139</v>
      </c>
      <c r="D87" s="234"/>
      <c r="E87" s="234"/>
      <c r="F87" s="234"/>
      <c r="G87" s="235"/>
      <c r="H87" s="234"/>
      <c r="I87" s="235"/>
    </row>
    <row r="88" spans="1:9" ht="12.75">
      <c r="A88" s="231" t="s">
        <v>300</v>
      </c>
      <c r="B88" s="232"/>
      <c r="C88" s="233" t="s">
        <v>141</v>
      </c>
      <c r="D88" s="234"/>
      <c r="E88" s="234"/>
      <c r="F88" s="234"/>
      <c r="G88" s="235"/>
      <c r="H88" s="234"/>
      <c r="I88" s="235"/>
    </row>
    <row r="89" spans="1:9" ht="12.75">
      <c r="A89" s="231" t="s">
        <v>301</v>
      </c>
      <c r="B89" s="232"/>
      <c r="C89" s="233" t="s">
        <v>302</v>
      </c>
      <c r="D89" s="234"/>
      <c r="E89" s="234"/>
      <c r="F89" s="234"/>
      <c r="G89" s="235"/>
      <c r="H89" s="234"/>
      <c r="I89" s="235"/>
    </row>
    <row r="90" spans="1:9" ht="12.75">
      <c r="A90" s="236" t="s">
        <v>303</v>
      </c>
      <c r="B90" s="237"/>
      <c r="C90" s="238" t="s">
        <v>144</v>
      </c>
      <c r="D90" s="239"/>
      <c r="E90" s="239"/>
      <c r="F90" s="239"/>
      <c r="G90" s="235"/>
      <c r="H90" s="239"/>
      <c r="I90" s="235"/>
    </row>
    <row r="91" spans="1:9" ht="12.75">
      <c r="A91" s="236" t="s">
        <v>304</v>
      </c>
      <c r="B91" s="237"/>
      <c r="C91" s="238" t="s">
        <v>146</v>
      </c>
      <c r="D91" s="239"/>
      <c r="E91" s="239"/>
      <c r="F91" s="239"/>
      <c r="G91" s="235"/>
      <c r="H91" s="239"/>
      <c r="I91" s="235"/>
    </row>
    <row r="92" spans="1:14" s="286" customFormat="1" ht="12.75">
      <c r="A92" s="281" t="s">
        <v>191</v>
      </c>
      <c r="B92" s="282"/>
      <c r="C92" s="283" t="s">
        <v>167</v>
      </c>
      <c r="D92" s="293"/>
      <c r="E92" s="293"/>
      <c r="F92" s="293"/>
      <c r="G92" s="285"/>
      <c r="H92" s="293"/>
      <c r="I92" s="285"/>
      <c r="K92" s="325"/>
      <c r="L92" s="325"/>
      <c r="M92" s="325"/>
      <c r="N92" s="325"/>
    </row>
    <row r="93" spans="1:14" s="263" customFormat="1" ht="12.75">
      <c r="A93" s="225" t="s">
        <v>192</v>
      </c>
      <c r="B93" s="226"/>
      <c r="C93" s="227" t="s">
        <v>169</v>
      </c>
      <c r="D93" s="228">
        <f aca="true" t="shared" si="21" ref="D93:I93">D95+D102</f>
        <v>150.7228</v>
      </c>
      <c r="E93" s="228">
        <f t="shared" si="21"/>
        <v>0.033999999999999996</v>
      </c>
      <c r="F93" s="228">
        <f t="shared" si="21"/>
        <v>143.969</v>
      </c>
      <c r="G93" s="228">
        <f t="shared" si="21"/>
        <v>0.029199999999999997</v>
      </c>
      <c r="H93" s="228">
        <f t="shared" si="21"/>
        <v>183.4</v>
      </c>
      <c r="I93" s="229">
        <f t="shared" si="21"/>
        <v>0.030205442176870753</v>
      </c>
      <c r="K93" s="324"/>
      <c r="L93" s="324"/>
      <c r="M93" s="324"/>
      <c r="N93" s="324"/>
    </row>
    <row r="94" spans="1:14" ht="12.75">
      <c r="A94" s="231"/>
      <c r="B94" s="232"/>
      <c r="C94" s="233" t="s">
        <v>151</v>
      </c>
      <c r="D94" s="234"/>
      <c r="E94" s="234"/>
      <c r="F94" s="234"/>
      <c r="G94" s="235"/>
      <c r="H94" s="234"/>
      <c r="I94" s="235"/>
      <c r="K94" s="319"/>
      <c r="L94" s="319"/>
      <c r="M94" s="319"/>
      <c r="N94" s="319"/>
    </row>
    <row r="95" spans="1:14" ht="12.75">
      <c r="A95" s="231" t="s">
        <v>194</v>
      </c>
      <c r="B95" s="266"/>
      <c r="C95" s="233" t="s">
        <v>243</v>
      </c>
      <c r="D95" s="234">
        <f>SUM(D96:D100)</f>
        <v>150.7228</v>
      </c>
      <c r="E95" s="234">
        <f>SUM(E96:E100)</f>
        <v>0.033999999999999996</v>
      </c>
      <c r="F95" s="234">
        <f>SUM(F96:F100)</f>
        <v>143.969</v>
      </c>
      <c r="G95" s="234">
        <f>SUM(G96:G100)</f>
        <v>0.029199999999999997</v>
      </c>
      <c r="H95" s="234">
        <f>SUM(H96:H100)</f>
        <v>183.4</v>
      </c>
      <c r="I95" s="234">
        <f>SUM(I96:I101)</f>
        <v>0.030205442176870753</v>
      </c>
      <c r="K95" s="319"/>
      <c r="L95" s="319"/>
      <c r="M95" s="321"/>
      <c r="N95" s="319"/>
    </row>
    <row r="96" spans="1:14" ht="12.75">
      <c r="A96" s="253" t="s">
        <v>305</v>
      </c>
      <c r="B96" s="254"/>
      <c r="C96" s="294" t="s">
        <v>306</v>
      </c>
      <c r="D96" s="295">
        <v>48.4488</v>
      </c>
      <c r="E96" s="295">
        <v>0.0121</v>
      </c>
      <c r="F96" s="295">
        <v>34.151</v>
      </c>
      <c r="G96" s="295">
        <v>0.0057</v>
      </c>
      <c r="H96" s="295">
        <v>53</v>
      </c>
      <c r="I96" s="295">
        <v>0.008833333333333334</v>
      </c>
      <c r="K96" s="319"/>
      <c r="L96" s="319"/>
      <c r="M96" s="321"/>
      <c r="N96" s="319"/>
    </row>
    <row r="97" spans="1:14" ht="12.75">
      <c r="A97" s="253" t="s">
        <v>307</v>
      </c>
      <c r="B97" s="254"/>
      <c r="C97" s="296" t="s">
        <v>308</v>
      </c>
      <c r="D97" s="295">
        <v>36.968</v>
      </c>
      <c r="E97" s="295">
        <v>0.007</v>
      </c>
      <c r="F97" s="295">
        <v>37.849</v>
      </c>
      <c r="G97" s="295">
        <v>0.0075</v>
      </c>
      <c r="H97" s="295">
        <v>48.3</v>
      </c>
      <c r="I97" s="295">
        <v>0.007</v>
      </c>
      <c r="K97" s="319"/>
      <c r="L97" s="319"/>
      <c r="M97" s="321"/>
      <c r="N97" s="319"/>
    </row>
    <row r="98" spans="1:14" ht="12.75">
      <c r="A98" s="253" t="s">
        <v>309</v>
      </c>
      <c r="B98" s="254"/>
      <c r="C98" s="296" t="s">
        <v>310</v>
      </c>
      <c r="D98" s="295">
        <v>33.451</v>
      </c>
      <c r="E98" s="295">
        <v>0.0084</v>
      </c>
      <c r="F98" s="295">
        <v>21.147</v>
      </c>
      <c r="G98" s="295">
        <v>0.0066</v>
      </c>
      <c r="H98" s="295">
        <v>37</v>
      </c>
      <c r="I98" s="295">
        <v>0.003872108843537415</v>
      </c>
      <c r="K98" s="319"/>
      <c r="L98" s="323"/>
      <c r="M98" s="321"/>
      <c r="N98" s="319"/>
    </row>
    <row r="99" spans="1:14" ht="12.75">
      <c r="A99" s="253" t="s">
        <v>311</v>
      </c>
      <c r="B99" s="254"/>
      <c r="C99" s="296" t="s">
        <v>312</v>
      </c>
      <c r="D99" s="295">
        <v>23.365</v>
      </c>
      <c r="E99" s="295">
        <v>0.0053</v>
      </c>
      <c r="F99" s="295">
        <v>32.466</v>
      </c>
      <c r="G99" s="295">
        <v>0.0052</v>
      </c>
      <c r="H99" s="295">
        <v>22.6</v>
      </c>
      <c r="I99" s="295">
        <v>0.005</v>
      </c>
      <c r="K99" s="319"/>
      <c r="L99" s="323"/>
      <c r="M99" s="321"/>
      <c r="N99" s="319"/>
    </row>
    <row r="100" spans="1:14" ht="12.75">
      <c r="A100" s="231" t="s">
        <v>313</v>
      </c>
      <c r="B100" s="256"/>
      <c r="C100" s="297" t="s">
        <v>314</v>
      </c>
      <c r="D100" s="295">
        <v>8.49</v>
      </c>
      <c r="E100" s="295">
        <v>0.0012</v>
      </c>
      <c r="F100" s="295">
        <v>18.356</v>
      </c>
      <c r="G100" s="295">
        <v>0.0042</v>
      </c>
      <c r="H100" s="295">
        <v>22.5</v>
      </c>
      <c r="I100" s="295">
        <v>0.0055</v>
      </c>
      <c r="K100" s="319"/>
      <c r="L100" s="323"/>
      <c r="M100" s="321"/>
      <c r="N100" s="319"/>
    </row>
    <row r="101" spans="1:14" ht="12.75">
      <c r="A101" s="231" t="s">
        <v>315</v>
      </c>
      <c r="B101" s="232"/>
      <c r="C101" s="233" t="s">
        <v>316</v>
      </c>
      <c r="D101" s="235"/>
      <c r="E101" s="235"/>
      <c r="F101" s="235"/>
      <c r="G101" s="235"/>
      <c r="H101" s="235"/>
      <c r="I101" s="235"/>
      <c r="K101" s="319"/>
      <c r="L101" s="319"/>
      <c r="M101" s="319"/>
      <c r="N101" s="319"/>
    </row>
    <row r="102" spans="1:14" ht="12.75">
      <c r="A102" s="231" t="s">
        <v>195</v>
      </c>
      <c r="B102" s="232"/>
      <c r="C102" s="233" t="s">
        <v>251</v>
      </c>
      <c r="D102" s="234">
        <f aca="true" t="shared" si="22" ref="D102:I102">D103+D105</f>
        <v>0</v>
      </c>
      <c r="E102" s="234">
        <f t="shared" si="22"/>
        <v>0</v>
      </c>
      <c r="F102" s="234">
        <f t="shared" si="22"/>
        <v>0</v>
      </c>
      <c r="G102" s="234">
        <f t="shared" si="22"/>
        <v>0</v>
      </c>
      <c r="H102" s="234">
        <f t="shared" si="22"/>
        <v>0</v>
      </c>
      <c r="I102" s="235">
        <f t="shared" si="22"/>
        <v>0</v>
      </c>
      <c r="K102" s="319"/>
      <c r="L102" s="319"/>
      <c r="M102" s="319"/>
      <c r="N102" s="319"/>
    </row>
    <row r="103" spans="1:14" s="241" customFormat="1" ht="12.75">
      <c r="A103" s="236" t="s">
        <v>197</v>
      </c>
      <c r="B103" s="237"/>
      <c r="C103" s="238"/>
      <c r="D103" s="239"/>
      <c r="E103" s="239"/>
      <c r="F103" s="239"/>
      <c r="G103" s="235"/>
      <c r="H103" s="239"/>
      <c r="I103" s="235"/>
      <c r="K103" s="323"/>
      <c r="L103" s="323"/>
      <c r="M103" s="323"/>
      <c r="N103" s="323"/>
    </row>
    <row r="104" spans="1:14" s="241" customFormat="1" ht="25.5">
      <c r="A104" s="236" t="s">
        <v>317</v>
      </c>
      <c r="B104" s="237"/>
      <c r="C104" s="233" t="s">
        <v>318</v>
      </c>
      <c r="D104" s="239">
        <f aca="true" t="shared" si="23" ref="D104:I104">D103-D90</f>
        <v>0</v>
      </c>
      <c r="E104" s="239">
        <f t="shared" si="23"/>
        <v>0</v>
      </c>
      <c r="F104" s="239">
        <f t="shared" si="23"/>
        <v>0</v>
      </c>
      <c r="G104" s="239">
        <f t="shared" si="23"/>
        <v>0</v>
      </c>
      <c r="H104" s="239">
        <f t="shared" si="23"/>
        <v>0</v>
      </c>
      <c r="I104" s="240">
        <f t="shared" si="23"/>
        <v>0</v>
      </c>
      <c r="K104" s="323"/>
      <c r="L104" s="323"/>
      <c r="M104" s="323"/>
      <c r="N104" s="323"/>
    </row>
    <row r="105" spans="1:9" s="241" customFormat="1" ht="12.75">
      <c r="A105" s="236" t="s">
        <v>198</v>
      </c>
      <c r="B105" s="237"/>
      <c r="D105" s="239"/>
      <c r="E105" s="239"/>
      <c r="F105" s="239"/>
      <c r="G105" s="240"/>
      <c r="H105" s="239"/>
      <c r="I105" s="240"/>
    </row>
    <row r="106" spans="1:9" s="241" customFormat="1" ht="25.5">
      <c r="A106" s="236" t="s">
        <v>319</v>
      </c>
      <c r="B106" s="237"/>
      <c r="C106" s="233" t="s">
        <v>320</v>
      </c>
      <c r="D106" s="239">
        <f aca="true" t="shared" si="24" ref="D106:I106">D105-D91</f>
        <v>0</v>
      </c>
      <c r="E106" s="239">
        <f t="shared" si="24"/>
        <v>0</v>
      </c>
      <c r="F106" s="239">
        <f t="shared" si="24"/>
        <v>0</v>
      </c>
      <c r="G106" s="239">
        <f t="shared" si="24"/>
        <v>0</v>
      </c>
      <c r="H106" s="239">
        <f t="shared" si="24"/>
        <v>0</v>
      </c>
      <c r="I106" s="239">
        <f t="shared" si="24"/>
        <v>0</v>
      </c>
    </row>
    <row r="107" spans="1:9" s="263" customFormat="1" ht="12.75">
      <c r="A107" s="225" t="s">
        <v>199</v>
      </c>
      <c r="B107" s="226"/>
      <c r="C107" s="227" t="s">
        <v>206</v>
      </c>
      <c r="D107" s="228">
        <f aca="true" t="shared" si="25" ref="D107:I107">D108</f>
        <v>0</v>
      </c>
      <c r="E107" s="229">
        <f t="shared" si="25"/>
        <v>0</v>
      </c>
      <c r="F107" s="228">
        <f t="shared" si="25"/>
        <v>0</v>
      </c>
      <c r="G107" s="229">
        <f t="shared" si="25"/>
        <v>0</v>
      </c>
      <c r="H107" s="228">
        <f t="shared" si="25"/>
        <v>0</v>
      </c>
      <c r="I107" s="229">
        <f t="shared" si="25"/>
        <v>0</v>
      </c>
    </row>
    <row r="108" spans="1:9" ht="12.75">
      <c r="A108" s="231" t="s">
        <v>200</v>
      </c>
      <c r="B108" s="232"/>
      <c r="C108" s="279" t="s">
        <v>184</v>
      </c>
      <c r="D108" s="239">
        <f aca="true" t="shared" si="26" ref="D108:I108">D116+D117</f>
        <v>0</v>
      </c>
      <c r="E108" s="239">
        <f t="shared" si="26"/>
        <v>0</v>
      </c>
      <c r="F108" s="239">
        <f t="shared" si="26"/>
        <v>0</v>
      </c>
      <c r="G108" s="239">
        <f t="shared" si="26"/>
        <v>0</v>
      </c>
      <c r="H108" s="239">
        <f t="shared" si="26"/>
        <v>0</v>
      </c>
      <c r="I108" s="239">
        <f t="shared" si="26"/>
        <v>0</v>
      </c>
    </row>
    <row r="109" spans="1:9" s="292" customFormat="1" ht="12.75">
      <c r="A109" s="287" t="s">
        <v>201</v>
      </c>
      <c r="B109" s="288"/>
      <c r="C109" s="289" t="s">
        <v>207</v>
      </c>
      <c r="D109" s="290">
        <f aca="true" t="shared" si="27" ref="D109:I109">D108+D85+D111+D112</f>
        <v>0</v>
      </c>
      <c r="E109" s="291">
        <f t="shared" si="27"/>
        <v>0</v>
      </c>
      <c r="F109" s="290">
        <f t="shared" si="27"/>
        <v>0</v>
      </c>
      <c r="G109" s="291">
        <f t="shared" si="27"/>
        <v>0</v>
      </c>
      <c r="H109" s="290">
        <f t="shared" si="27"/>
        <v>0</v>
      </c>
      <c r="I109" s="291">
        <f t="shared" si="27"/>
        <v>0</v>
      </c>
    </row>
    <row r="110" spans="1:9" ht="12.75">
      <c r="A110" s="231"/>
      <c r="B110" s="232"/>
      <c r="C110" s="233" t="s">
        <v>139</v>
      </c>
      <c r="D110" s="234"/>
      <c r="E110" s="234"/>
      <c r="F110" s="234"/>
      <c r="G110" s="235"/>
      <c r="H110" s="234"/>
      <c r="I110" s="235"/>
    </row>
    <row r="111" spans="1:9" ht="12.75">
      <c r="A111" s="231" t="s">
        <v>321</v>
      </c>
      <c r="B111" s="232"/>
      <c r="C111" s="233" t="s">
        <v>141</v>
      </c>
      <c r="D111" s="234"/>
      <c r="E111" s="234"/>
      <c r="F111" s="234"/>
      <c r="G111" s="235"/>
      <c r="H111" s="234"/>
      <c r="I111" s="235"/>
    </row>
    <row r="112" spans="1:9" ht="12.75">
      <c r="A112" s="231" t="s">
        <v>322</v>
      </c>
      <c r="B112" s="232"/>
      <c r="C112" s="233" t="s">
        <v>143</v>
      </c>
      <c r="D112" s="234"/>
      <c r="E112" s="234"/>
      <c r="F112" s="234"/>
      <c r="G112" s="235"/>
      <c r="H112" s="234"/>
      <c r="I112" s="235"/>
    </row>
    <row r="113" spans="1:9" ht="12.75">
      <c r="A113" s="231"/>
      <c r="B113" s="232"/>
      <c r="C113" s="233" t="s">
        <v>139</v>
      </c>
      <c r="D113" s="234"/>
      <c r="E113" s="234"/>
      <c r="F113" s="234"/>
      <c r="G113" s="235"/>
      <c r="H113" s="234"/>
      <c r="I113" s="235"/>
    </row>
    <row r="114" spans="1:9" s="241" customFormat="1" ht="12.75">
      <c r="A114" s="236" t="s">
        <v>323</v>
      </c>
      <c r="B114" s="237"/>
      <c r="C114" s="238" t="s">
        <v>144</v>
      </c>
      <c r="D114" s="239"/>
      <c r="E114" s="239"/>
      <c r="F114" s="239"/>
      <c r="G114" s="240"/>
      <c r="H114" s="239"/>
      <c r="I114" s="240"/>
    </row>
    <row r="115" spans="1:9" s="241" customFormat="1" ht="12.75">
      <c r="A115" s="236" t="s">
        <v>324</v>
      </c>
      <c r="B115" s="237"/>
      <c r="C115" s="238" t="s">
        <v>146</v>
      </c>
      <c r="D115" s="239"/>
      <c r="E115" s="239"/>
      <c r="F115" s="239"/>
      <c r="G115" s="240"/>
      <c r="H115" s="239"/>
      <c r="I115" s="240"/>
    </row>
    <row r="116" spans="1:9" s="286" customFormat="1" ht="12.75">
      <c r="A116" s="281" t="s">
        <v>203</v>
      </c>
      <c r="B116" s="282"/>
      <c r="C116" s="283" t="s">
        <v>167</v>
      </c>
      <c r="D116" s="293"/>
      <c r="E116" s="293"/>
      <c r="F116" s="293"/>
      <c r="G116" s="235"/>
      <c r="H116" s="293"/>
      <c r="I116" s="235"/>
    </row>
    <row r="117" spans="1:9" s="263" customFormat="1" ht="12.75">
      <c r="A117" s="225" t="s">
        <v>204</v>
      </c>
      <c r="B117" s="226"/>
      <c r="C117" s="227" t="s">
        <v>169</v>
      </c>
      <c r="D117" s="228">
        <f aca="true" t="shared" si="28" ref="D117:I117">D119+D123</f>
        <v>0</v>
      </c>
      <c r="E117" s="229">
        <f t="shared" si="28"/>
        <v>0</v>
      </c>
      <c r="F117" s="228">
        <f t="shared" si="28"/>
        <v>0</v>
      </c>
      <c r="G117" s="229">
        <f t="shared" si="28"/>
        <v>0</v>
      </c>
      <c r="H117" s="228">
        <f t="shared" si="28"/>
        <v>0</v>
      </c>
      <c r="I117" s="229">
        <f t="shared" si="28"/>
        <v>0</v>
      </c>
    </row>
    <row r="118" spans="1:9" ht="12.75">
      <c r="A118" s="231"/>
      <c r="B118" s="232"/>
      <c r="C118" s="233" t="s">
        <v>151</v>
      </c>
      <c r="D118" s="234"/>
      <c r="E118" s="235"/>
      <c r="F118" s="234"/>
      <c r="G118" s="235"/>
      <c r="H118" s="234"/>
      <c r="I118" s="235"/>
    </row>
    <row r="119" spans="1:9" ht="12.75">
      <c r="A119" s="231" t="s">
        <v>325</v>
      </c>
      <c r="B119" s="232"/>
      <c r="C119" s="233" t="s">
        <v>153</v>
      </c>
      <c r="D119" s="239">
        <f aca="true" t="shared" si="29" ref="D119:I119">D120+D121</f>
        <v>0</v>
      </c>
      <c r="E119" s="240">
        <f t="shared" si="29"/>
        <v>0</v>
      </c>
      <c r="F119" s="239">
        <f t="shared" si="29"/>
        <v>0</v>
      </c>
      <c r="G119" s="240">
        <f t="shared" si="29"/>
        <v>0</v>
      </c>
      <c r="H119" s="239">
        <f t="shared" si="29"/>
        <v>0</v>
      </c>
      <c r="I119" s="240">
        <f t="shared" si="29"/>
        <v>0</v>
      </c>
    </row>
    <row r="120" spans="1:9" ht="12.75">
      <c r="A120" s="231" t="s">
        <v>326</v>
      </c>
      <c r="B120" s="232"/>
      <c r="C120" s="233" t="s">
        <v>327</v>
      </c>
      <c r="D120" s="239"/>
      <c r="E120" s="235"/>
      <c r="F120" s="239"/>
      <c r="G120" s="235"/>
      <c r="H120" s="239"/>
      <c r="I120" s="235"/>
    </row>
    <row r="121" spans="1:10" ht="12.75">
      <c r="A121" s="231" t="s">
        <v>328</v>
      </c>
      <c r="B121" s="232"/>
      <c r="C121" s="233" t="s">
        <v>246</v>
      </c>
      <c r="D121" s="239">
        <f aca="true" t="shared" si="30" ref="D121:I121">SUM(D122:D122)</f>
        <v>0</v>
      </c>
      <c r="E121" s="239">
        <f t="shared" si="30"/>
        <v>0</v>
      </c>
      <c r="F121" s="239">
        <f t="shared" si="30"/>
        <v>0</v>
      </c>
      <c r="G121" s="239">
        <f t="shared" si="30"/>
        <v>0</v>
      </c>
      <c r="H121" s="239">
        <f t="shared" si="30"/>
        <v>0</v>
      </c>
      <c r="I121" s="239">
        <f t="shared" si="30"/>
        <v>0</v>
      </c>
      <c r="J121" s="298"/>
    </row>
    <row r="122" spans="1:10" ht="12.75">
      <c r="A122" s="231" t="s">
        <v>329</v>
      </c>
      <c r="B122" s="232"/>
      <c r="C122" s="299"/>
      <c r="D122" s="239"/>
      <c r="E122" s="235"/>
      <c r="F122" s="239"/>
      <c r="G122" s="235"/>
      <c r="H122" s="239"/>
      <c r="I122" s="235"/>
      <c r="J122" s="298"/>
    </row>
    <row r="123" spans="1:9" ht="12.75">
      <c r="A123" s="231" t="s">
        <v>330</v>
      </c>
      <c r="B123" s="232"/>
      <c r="C123" s="233" t="s">
        <v>155</v>
      </c>
      <c r="D123" s="234">
        <f aca="true" t="shared" si="31" ref="D123:I123">D125</f>
        <v>0</v>
      </c>
      <c r="E123" s="235">
        <f t="shared" si="31"/>
        <v>0</v>
      </c>
      <c r="F123" s="234">
        <f t="shared" si="31"/>
        <v>0</v>
      </c>
      <c r="G123" s="235">
        <f t="shared" si="31"/>
        <v>0</v>
      </c>
      <c r="H123" s="234">
        <f t="shared" si="31"/>
        <v>0</v>
      </c>
      <c r="I123" s="235">
        <f t="shared" si="31"/>
        <v>0</v>
      </c>
    </row>
    <row r="124" spans="1:9" ht="12.75">
      <c r="A124" s="231"/>
      <c r="B124" s="232"/>
      <c r="C124" s="233" t="s">
        <v>151</v>
      </c>
      <c r="D124" s="234"/>
      <c r="E124" s="235"/>
      <c r="F124" s="234"/>
      <c r="G124" s="235"/>
      <c r="H124" s="234"/>
      <c r="I124" s="235"/>
    </row>
    <row r="125" spans="1:9" s="241" customFormat="1" ht="12.75">
      <c r="A125" s="236" t="s">
        <v>331</v>
      </c>
      <c r="B125" s="237"/>
      <c r="C125" s="238"/>
      <c r="D125" s="239"/>
      <c r="E125" s="235">
        <f>B125/4477</f>
        <v>0</v>
      </c>
      <c r="F125" s="239"/>
      <c r="G125" s="235">
        <f>D125/4477</f>
        <v>0</v>
      </c>
      <c r="H125" s="239"/>
      <c r="I125" s="235">
        <f>F125/4477</f>
        <v>0</v>
      </c>
    </row>
    <row r="126" spans="1:9" ht="25.5">
      <c r="A126" s="231" t="s">
        <v>332</v>
      </c>
      <c r="B126" s="300"/>
      <c r="C126" s="301" t="s">
        <v>333</v>
      </c>
      <c r="D126" s="234">
        <f aca="true" t="shared" si="32" ref="D126:I126">D125-D111</f>
        <v>0</v>
      </c>
      <c r="E126" s="235">
        <f t="shared" si="32"/>
        <v>0</v>
      </c>
      <c r="F126" s="234">
        <f t="shared" si="32"/>
        <v>0</v>
      </c>
      <c r="G126" s="235">
        <f t="shared" si="32"/>
        <v>0</v>
      </c>
      <c r="H126" s="234">
        <f t="shared" si="32"/>
        <v>0</v>
      </c>
      <c r="I126" s="235">
        <f t="shared" si="32"/>
        <v>0</v>
      </c>
    </row>
    <row r="127" spans="1:9" ht="6.75" customHeight="1">
      <c r="A127" s="302"/>
      <c r="B127" s="303"/>
      <c r="C127" s="304"/>
      <c r="D127" s="305"/>
      <c r="E127" s="305"/>
      <c r="F127" s="305"/>
      <c r="G127" s="306"/>
      <c r="H127" s="307"/>
      <c r="I127" s="307"/>
    </row>
    <row r="128" spans="1:9" ht="9.75" customHeight="1">
      <c r="A128" s="376"/>
      <c r="B128" s="376"/>
      <c r="C128" s="376"/>
      <c r="D128" s="376"/>
      <c r="E128" s="376"/>
      <c r="F128" s="376"/>
      <c r="G128" s="376"/>
      <c r="H128" s="376"/>
      <c r="I128" s="376"/>
    </row>
    <row r="129" ht="6.75" customHeight="1"/>
    <row r="130" spans="1:9" ht="30.75" customHeight="1">
      <c r="A130" s="377" t="s">
        <v>45</v>
      </c>
      <c r="B130" s="377"/>
      <c r="C130" s="377"/>
      <c r="D130" s="373" t="s">
        <v>334</v>
      </c>
      <c r="E130" s="373"/>
      <c r="F130" s="373"/>
      <c r="G130" s="373"/>
      <c r="H130" s="378" t="s">
        <v>337</v>
      </c>
      <c r="I130" s="378"/>
    </row>
    <row r="132" spans="1:9" s="310" customFormat="1" ht="30" customHeight="1">
      <c r="A132" s="377"/>
      <c r="B132" s="377"/>
      <c r="C132" s="377"/>
      <c r="D132" s="373"/>
      <c r="E132" s="373"/>
      <c r="F132" s="373"/>
      <c r="G132" s="373"/>
      <c r="H132" s="373"/>
      <c r="I132" s="373"/>
    </row>
    <row r="133" spans="1:9" s="310" customFormat="1" ht="16.5" customHeight="1">
      <c r="A133" s="308"/>
      <c r="B133" s="308"/>
      <c r="C133" s="308"/>
      <c r="D133" s="309"/>
      <c r="E133" s="309"/>
      <c r="F133" s="309"/>
      <c r="G133" s="309"/>
      <c r="H133" s="309"/>
      <c r="I133" s="309"/>
    </row>
    <row r="134" spans="1:9" s="310" customFormat="1" ht="30" customHeight="1">
      <c r="A134" s="377"/>
      <c r="B134" s="377"/>
      <c r="C134" s="377"/>
      <c r="D134" s="373"/>
      <c r="E134" s="373"/>
      <c r="F134" s="373"/>
      <c r="G134" s="373"/>
      <c r="H134" s="373"/>
      <c r="I134" s="373"/>
    </row>
    <row r="135" s="310" customFormat="1" ht="12.75">
      <c r="G135" s="311"/>
    </row>
    <row r="136" s="310" customFormat="1" ht="12.75">
      <c r="G136" s="311"/>
    </row>
    <row r="137" spans="1:9" s="310" customFormat="1" ht="33" customHeight="1">
      <c r="A137" s="379"/>
      <c r="B137" s="379"/>
      <c r="C137" s="379"/>
      <c r="D137" s="373"/>
      <c r="E137" s="373"/>
      <c r="F137" s="373"/>
      <c r="G137" s="373"/>
      <c r="H137" s="373"/>
      <c r="I137" s="373"/>
    </row>
  </sheetData>
  <mergeCells count="21">
    <mergeCell ref="A137:C137"/>
    <mergeCell ref="D137:G137"/>
    <mergeCell ref="H137:I137"/>
    <mergeCell ref="D7:E7"/>
    <mergeCell ref="F7:G7"/>
    <mergeCell ref="H7:I7"/>
    <mergeCell ref="A132:C132"/>
    <mergeCell ref="D132:G132"/>
    <mergeCell ref="H132:I132"/>
    <mergeCell ref="A134:C134"/>
    <mergeCell ref="D134:G134"/>
    <mergeCell ref="H134:I134"/>
    <mergeCell ref="B9:C9"/>
    <mergeCell ref="A128:I128"/>
    <mergeCell ref="A130:C130"/>
    <mergeCell ref="D130:G130"/>
    <mergeCell ref="H130:I130"/>
    <mergeCell ref="A1:D1"/>
    <mergeCell ref="A5:I5"/>
    <mergeCell ref="A6:I6"/>
    <mergeCell ref="B8:C8"/>
  </mergeCells>
  <printOptions/>
  <pageMargins left="0.16" right="0.22" top="0.26" bottom="0.25" header="0.16" footer="0.16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КузнецовА</cp:lastModifiedBy>
  <cp:lastPrinted>2015-04-15T08:25:15Z</cp:lastPrinted>
  <dcterms:created xsi:type="dcterms:W3CDTF">2009-02-03T10:45:27Z</dcterms:created>
  <dcterms:modified xsi:type="dcterms:W3CDTF">2015-04-15T08:41:03Z</dcterms:modified>
  <cp:category/>
  <cp:version/>
  <cp:contentType/>
  <cp:contentStatus/>
</cp:coreProperties>
</file>